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20490" windowHeight="7755"/>
  </bookViews>
  <sheets>
    <sheet name="прил 1" sheetId="1" r:id="rId1"/>
    <sheet name="прил 2" sheetId="2" r:id="rId2"/>
    <sheet name="прил 3" sheetId="3" r:id="rId3"/>
    <sheet name="прил 4" sheetId="4" r:id="rId4"/>
    <sheet name="прил 5" sheetId="5" r:id="rId5"/>
    <sheet name="прил 6" sheetId="6" r:id="rId6"/>
    <sheet name="прил 7" sheetId="7" r:id="rId7"/>
    <sheet name="прил 8" sheetId="8" r:id="rId8"/>
  </sheets>
  <definedNames>
    <definedName name="_xlnm.Print_Titles" localSheetId="2">'прил 3'!$9:$9</definedName>
    <definedName name="_xlnm.Print_Titles" localSheetId="6">'прил 7'!$9:$10</definedName>
  </definedNames>
  <calcPr calcId="152511"/>
</workbook>
</file>

<file path=xl/calcChain.xml><?xml version="1.0" encoding="utf-8"?>
<calcChain xmlns="http://schemas.openxmlformats.org/spreadsheetml/2006/main">
  <c r="C26" i="8" l="1"/>
  <c r="C10" i="8"/>
  <c r="H11" i="7"/>
  <c r="I11" i="7"/>
  <c r="J11" i="7"/>
  <c r="P94" i="6"/>
  <c r="P93" i="6"/>
  <c r="P92" i="6"/>
  <c r="P90" i="6"/>
  <c r="P89" i="6"/>
  <c r="P88" i="6"/>
  <c r="P87" i="6"/>
  <c r="P86" i="6" s="1"/>
  <c r="R84" i="6"/>
  <c r="R83" i="6" s="1"/>
  <c r="Q84" i="6"/>
  <c r="Q83" i="6" s="1"/>
  <c r="P84" i="6"/>
  <c r="P83" i="6" s="1"/>
  <c r="R82" i="6"/>
  <c r="Q82" i="6"/>
  <c r="P82" i="6"/>
  <c r="R80" i="6"/>
  <c r="Q80" i="6"/>
  <c r="P80" i="6"/>
  <c r="R79" i="6"/>
  <c r="Q79" i="6"/>
  <c r="P79" i="6"/>
  <c r="R78" i="6"/>
  <c r="Q78" i="6"/>
  <c r="P78" i="6"/>
  <c r="R76" i="6"/>
  <c r="R75" i="6" s="1"/>
  <c r="Q76" i="6"/>
  <c r="P76" i="6"/>
  <c r="P75" i="6" s="1"/>
  <c r="Q75" i="6"/>
  <c r="R74" i="6"/>
  <c r="Q74" i="6"/>
  <c r="P74" i="6"/>
  <c r="R72" i="6"/>
  <c r="Q72" i="6"/>
  <c r="P72" i="6"/>
  <c r="R71" i="6"/>
  <c r="Q71" i="6"/>
  <c r="P71" i="6"/>
  <c r="R70" i="6"/>
  <c r="Q70" i="6"/>
  <c r="P70" i="6"/>
  <c r="R66" i="6"/>
  <c r="R65" i="6" s="1"/>
  <c r="Q66" i="6"/>
  <c r="Q65" i="6" s="1"/>
  <c r="P66" i="6"/>
  <c r="P65" i="6" s="1"/>
  <c r="R63" i="6"/>
  <c r="R62" i="6" s="1"/>
  <c r="R61" i="6" s="1"/>
  <c r="R50" i="6" s="1"/>
  <c r="Q63" i="6"/>
  <c r="P63" i="6"/>
  <c r="Q62" i="6"/>
  <c r="Q61" i="6" s="1"/>
  <c r="P62" i="6"/>
  <c r="P61" i="6"/>
  <c r="R57" i="6"/>
  <c r="Q57" i="6"/>
  <c r="Q56" i="6" s="1"/>
  <c r="P57" i="6"/>
  <c r="P55" i="6" s="1"/>
  <c r="R56" i="6"/>
  <c r="R55" i="6"/>
  <c r="Q55" i="6"/>
  <c r="R53" i="6"/>
  <c r="Q53" i="6"/>
  <c r="P53" i="6"/>
  <c r="R52" i="6"/>
  <c r="Q52" i="6"/>
  <c r="P52" i="6"/>
  <c r="R51" i="6"/>
  <c r="Q51" i="6"/>
  <c r="P51" i="6"/>
  <c r="P48" i="6"/>
  <c r="P47" i="6"/>
  <c r="P46" i="6"/>
  <c r="P33" i="6" s="1"/>
  <c r="R44" i="6"/>
  <c r="Q44" i="6"/>
  <c r="P44" i="6"/>
  <c r="R43" i="6"/>
  <c r="Q43" i="6"/>
  <c r="P43" i="6"/>
  <c r="R42" i="6"/>
  <c r="Q42" i="6"/>
  <c r="Q33" i="6" s="1"/>
  <c r="P42" i="6"/>
  <c r="R40" i="6"/>
  <c r="R39" i="6" s="1"/>
  <c r="R38" i="6" s="1"/>
  <c r="Q40" i="6"/>
  <c r="Q39" i="6" s="1"/>
  <c r="Q38" i="6" s="1"/>
  <c r="P40" i="6"/>
  <c r="P39" i="6" s="1"/>
  <c r="P38" i="6" s="1"/>
  <c r="R36" i="6"/>
  <c r="Q36" i="6"/>
  <c r="P36" i="6"/>
  <c r="R35" i="6"/>
  <c r="Q35" i="6"/>
  <c r="P35" i="6"/>
  <c r="R34" i="6"/>
  <c r="Q34" i="6"/>
  <c r="P34" i="6"/>
  <c r="R33" i="6"/>
  <c r="R31" i="6"/>
  <c r="Q31" i="6"/>
  <c r="P31" i="6"/>
  <c r="R30" i="6"/>
  <c r="Q30" i="6"/>
  <c r="P30" i="6"/>
  <c r="R29" i="6"/>
  <c r="Q29" i="6"/>
  <c r="P29" i="6"/>
  <c r="R28" i="6"/>
  <c r="Q28" i="6"/>
  <c r="P28" i="6"/>
  <c r="R26" i="6"/>
  <c r="Q26" i="6"/>
  <c r="P26" i="6"/>
  <c r="R25" i="6"/>
  <c r="Q25" i="6"/>
  <c r="P25" i="6"/>
  <c r="R24" i="6"/>
  <c r="Q24" i="6"/>
  <c r="Q23" i="6" s="1"/>
  <c r="P24" i="6"/>
  <c r="P23" i="6" s="1"/>
  <c r="R23" i="6"/>
  <c r="R21" i="6"/>
  <c r="Q21" i="6"/>
  <c r="P21" i="6"/>
  <c r="R20" i="6"/>
  <c r="Q20" i="6"/>
  <c r="P20" i="6"/>
  <c r="R19" i="6"/>
  <c r="Q19" i="6"/>
  <c r="P19" i="6"/>
  <c r="R17" i="6"/>
  <c r="R16" i="6" s="1"/>
  <c r="R15" i="6" s="1"/>
  <c r="R14" i="6" s="1"/>
  <c r="R12" i="6" s="1"/>
  <c r="Q17" i="6"/>
  <c r="P17" i="6"/>
  <c r="P16" i="6" s="1"/>
  <c r="P15" i="6" s="1"/>
  <c r="P14" i="6" s="1"/>
  <c r="Q16" i="6"/>
  <c r="Q15" i="6" s="1"/>
  <c r="Q14" i="6" s="1"/>
  <c r="R96" i="6" l="1"/>
  <c r="R13" i="6"/>
  <c r="P12" i="6"/>
  <c r="Q50" i="6"/>
  <c r="Q12" i="6" s="1"/>
  <c r="P56" i="6"/>
  <c r="P50" i="6"/>
  <c r="Q13" i="6" l="1"/>
  <c r="Q96" i="6"/>
  <c r="P96" i="6"/>
  <c r="P13" i="6"/>
  <c r="Q129" i="5" l="1"/>
  <c r="Q128" i="5" s="1"/>
  <c r="Q124" i="5" s="1"/>
  <c r="Q123" i="5" s="1"/>
  <c r="P129" i="5"/>
  <c r="O129" i="5"/>
  <c r="P128" i="5"/>
  <c r="P124" i="5" s="1"/>
  <c r="P123" i="5" s="1"/>
  <c r="O128" i="5"/>
  <c r="Q126" i="5"/>
  <c r="P126" i="5"/>
  <c r="O126" i="5"/>
  <c r="O125" i="5" s="1"/>
  <c r="O124" i="5" s="1"/>
  <c r="O123" i="5" s="1"/>
  <c r="Q125" i="5"/>
  <c r="P125" i="5"/>
  <c r="Q121" i="5"/>
  <c r="P121" i="5"/>
  <c r="O121" i="5"/>
  <c r="O120" i="5" s="1"/>
  <c r="O119" i="5" s="1"/>
  <c r="O118" i="5" s="1"/>
  <c r="O117" i="5" s="1"/>
  <c r="Q120" i="5"/>
  <c r="P120" i="5"/>
  <c r="Q119" i="5"/>
  <c r="Q118" i="5" s="1"/>
  <c r="Q117" i="5" s="1"/>
  <c r="Q116" i="5" s="1"/>
  <c r="Q115" i="5" s="1"/>
  <c r="P119" i="5"/>
  <c r="P118" i="5"/>
  <c r="P117" i="5" s="1"/>
  <c r="P116" i="5" s="1"/>
  <c r="P115" i="5" s="1"/>
  <c r="Q113" i="5"/>
  <c r="P113" i="5"/>
  <c r="O113" i="5"/>
  <c r="Q112" i="5"/>
  <c r="P112" i="5"/>
  <c r="O112" i="5"/>
  <c r="O111" i="5" s="1"/>
  <c r="Q111" i="5"/>
  <c r="P111" i="5"/>
  <c r="Q110" i="5"/>
  <c r="P110" i="5"/>
  <c r="Q109" i="5"/>
  <c r="P109" i="5"/>
  <c r="Q108" i="5"/>
  <c r="P108" i="5"/>
  <c r="P107" i="5" s="1"/>
  <c r="O108" i="5"/>
  <c r="Q107" i="5"/>
  <c r="O105" i="5"/>
  <c r="Q103" i="5"/>
  <c r="P103" i="5"/>
  <c r="O103" i="5"/>
  <c r="Q100" i="5"/>
  <c r="Q98" i="5" s="1"/>
  <c r="P100" i="5"/>
  <c r="P98" i="5" s="1"/>
  <c r="O100" i="5"/>
  <c r="P99" i="5"/>
  <c r="O99" i="5"/>
  <c r="O98" i="5"/>
  <c r="O96" i="5" s="1"/>
  <c r="O95" i="5" s="1"/>
  <c r="O94" i="5" s="1"/>
  <c r="Q92" i="5"/>
  <c r="P92" i="5"/>
  <c r="O92" i="5"/>
  <c r="Q91" i="5"/>
  <c r="Q90" i="5" s="1"/>
  <c r="P91" i="5"/>
  <c r="O91" i="5"/>
  <c r="P90" i="5"/>
  <c r="P87" i="5" s="1"/>
  <c r="P86" i="5" s="1"/>
  <c r="O90" i="5"/>
  <c r="O88" i="5" s="1"/>
  <c r="O87" i="5" s="1"/>
  <c r="O86" i="5" s="1"/>
  <c r="O89" i="5"/>
  <c r="Q83" i="5"/>
  <c r="P83" i="5"/>
  <c r="O83" i="5"/>
  <c r="O81" i="5" s="1"/>
  <c r="Q82" i="5"/>
  <c r="P82" i="5"/>
  <c r="Q81" i="5"/>
  <c r="Q78" i="5" s="1"/>
  <c r="Q77" i="5" s="1"/>
  <c r="P81" i="5"/>
  <c r="P80" i="5"/>
  <c r="P79" i="5"/>
  <c r="P78" i="5"/>
  <c r="P77" i="5"/>
  <c r="Q75" i="5"/>
  <c r="Q74" i="5" s="1"/>
  <c r="P75" i="5"/>
  <c r="P74" i="5" s="1"/>
  <c r="O75" i="5"/>
  <c r="O74" i="5"/>
  <c r="Q73" i="5"/>
  <c r="P73" i="5"/>
  <c r="O73" i="5"/>
  <c r="Q72" i="5"/>
  <c r="Q70" i="5" s="1"/>
  <c r="P72" i="5"/>
  <c r="O72" i="5"/>
  <c r="P71" i="5"/>
  <c r="O71" i="5"/>
  <c r="P70" i="5"/>
  <c r="O70" i="5"/>
  <c r="O62" i="5" s="1"/>
  <c r="Q68" i="5"/>
  <c r="P68" i="5"/>
  <c r="O68" i="5"/>
  <c r="Q67" i="5"/>
  <c r="Q66" i="5" s="1"/>
  <c r="P67" i="5"/>
  <c r="O67" i="5"/>
  <c r="P66" i="5"/>
  <c r="P64" i="5" s="1"/>
  <c r="O66" i="5"/>
  <c r="O65" i="5"/>
  <c r="O64" i="5"/>
  <c r="O63" i="5"/>
  <c r="Q60" i="5"/>
  <c r="P60" i="5"/>
  <c r="O60" i="5"/>
  <c r="O56" i="5" s="1"/>
  <c r="O55" i="5" s="1"/>
  <c r="Q57" i="5"/>
  <c r="P57" i="5"/>
  <c r="O57" i="5"/>
  <c r="Q56" i="5"/>
  <c r="Q55" i="5" s="1"/>
  <c r="P56" i="5"/>
  <c r="P55" i="5"/>
  <c r="P53" i="5" s="1"/>
  <c r="Q49" i="5"/>
  <c r="P49" i="5"/>
  <c r="O49" i="5"/>
  <c r="O48" i="5" s="1"/>
  <c r="O47" i="5" s="1"/>
  <c r="O46" i="5" s="1"/>
  <c r="O45" i="5" s="1"/>
  <c r="O44" i="5" s="1"/>
  <c r="Q48" i="5"/>
  <c r="P48" i="5"/>
  <c r="Q47" i="5"/>
  <c r="Q46" i="5" s="1"/>
  <c r="Q45" i="5" s="1"/>
  <c r="Q44" i="5" s="1"/>
  <c r="P47" i="5"/>
  <c r="P46" i="5"/>
  <c r="P45" i="5" s="1"/>
  <c r="P44" i="5" s="1"/>
  <c r="Q42" i="5"/>
  <c r="Q41" i="5" s="1"/>
  <c r="Q40" i="5" s="1"/>
  <c r="Q39" i="5" s="1"/>
  <c r="Q38" i="5" s="1"/>
  <c r="P42" i="5"/>
  <c r="O42" i="5"/>
  <c r="P41" i="5"/>
  <c r="P40" i="5" s="1"/>
  <c r="P39" i="5" s="1"/>
  <c r="P38" i="5" s="1"/>
  <c r="O41" i="5"/>
  <c r="O40" i="5"/>
  <c r="O39" i="5" s="1"/>
  <c r="O38" i="5"/>
  <c r="Q36" i="5"/>
  <c r="P36" i="5"/>
  <c r="O36" i="5"/>
  <c r="Q34" i="5"/>
  <c r="P34" i="5"/>
  <c r="O34" i="5"/>
  <c r="O31" i="5"/>
  <c r="Q28" i="5"/>
  <c r="P28" i="5"/>
  <c r="O28" i="5"/>
  <c r="O22" i="5" s="1"/>
  <c r="Q24" i="5"/>
  <c r="Q22" i="5" s="1"/>
  <c r="P24" i="5"/>
  <c r="O24" i="5"/>
  <c r="O23" i="5" s="1"/>
  <c r="Q23" i="5"/>
  <c r="P23" i="5"/>
  <c r="P22" i="5"/>
  <c r="P20" i="5" s="1"/>
  <c r="P19" i="5" s="1"/>
  <c r="Q16" i="5"/>
  <c r="P16" i="5"/>
  <c r="P14" i="5" s="1"/>
  <c r="O16" i="5"/>
  <c r="Q15" i="5"/>
  <c r="O15" i="5"/>
  <c r="O14" i="5" s="1"/>
  <c r="Q14" i="5"/>
  <c r="Q12" i="5" s="1"/>
  <c r="Q13" i="5"/>
  <c r="Q11" i="5"/>
  <c r="O11" i="5"/>
  <c r="P96" i="5" l="1"/>
  <c r="P95" i="5" s="1"/>
  <c r="P94" i="5" s="1"/>
  <c r="P97" i="5"/>
  <c r="P13" i="5"/>
  <c r="P12" i="5"/>
  <c r="P11" i="5" s="1"/>
  <c r="O21" i="5"/>
  <c r="O20" i="5"/>
  <c r="O19" i="5" s="1"/>
  <c r="Q97" i="5"/>
  <c r="Q96" i="5"/>
  <c r="Q95" i="5" s="1"/>
  <c r="Q94" i="5" s="1"/>
  <c r="Q20" i="5"/>
  <c r="Q19" i="5" s="1"/>
  <c r="Q10" i="5" s="1"/>
  <c r="Q21" i="5"/>
  <c r="Q53" i="5"/>
  <c r="Q54" i="5"/>
  <c r="Q88" i="5"/>
  <c r="Q87" i="5"/>
  <c r="Q86" i="5" s="1"/>
  <c r="Q89" i="5"/>
  <c r="P52" i="5"/>
  <c r="P51" i="5"/>
  <c r="Q64" i="5"/>
  <c r="Q65" i="5"/>
  <c r="Q63" i="5" s="1"/>
  <c r="Q62" i="5" s="1"/>
  <c r="O54" i="5"/>
  <c r="O53" i="5"/>
  <c r="O80" i="5"/>
  <c r="O79" i="5"/>
  <c r="O78" i="5"/>
  <c r="O77" i="5" s="1"/>
  <c r="O109" i="5"/>
  <c r="O110" i="5"/>
  <c r="O107" i="5"/>
  <c r="O12" i="5"/>
  <c r="O13" i="5"/>
  <c r="O116" i="5"/>
  <c r="O115" i="5" s="1"/>
  <c r="O10" i="5"/>
  <c r="P15" i="5"/>
  <c r="P21" i="5"/>
  <c r="P54" i="5"/>
  <c r="P65" i="5"/>
  <c r="P63" i="5" s="1"/>
  <c r="P62" i="5" s="1"/>
  <c r="Q71" i="5"/>
  <c r="Q80" i="5"/>
  <c r="O82" i="5"/>
  <c r="P89" i="5"/>
  <c r="O97" i="5"/>
  <c r="Q99" i="5"/>
  <c r="Q79" i="5"/>
  <c r="P88" i="5"/>
  <c r="P131" i="5" l="1"/>
  <c r="P9" i="5" s="1"/>
  <c r="P10" i="5"/>
  <c r="Q52" i="5"/>
  <c r="Q131" i="5" s="1"/>
  <c r="Q9" i="5" s="1"/>
  <c r="Q51" i="5"/>
  <c r="O51" i="5"/>
  <c r="O52" i="5"/>
  <c r="O131" i="5" s="1"/>
  <c r="O9" i="5" s="1"/>
  <c r="T105" i="4" l="1"/>
  <c r="S105" i="4"/>
  <c r="R105" i="4"/>
  <c r="Q105" i="4"/>
  <c r="P105" i="4"/>
  <c r="T103" i="4"/>
  <c r="S103" i="4"/>
  <c r="R103" i="4"/>
  <c r="Q103" i="4"/>
  <c r="P103" i="4"/>
  <c r="T102" i="4"/>
  <c r="T101" i="4" s="1"/>
  <c r="S102" i="4"/>
  <c r="R102" i="4"/>
  <c r="Q102" i="4"/>
  <c r="P102" i="4"/>
  <c r="P101" i="4" s="1"/>
  <c r="S101" i="4"/>
  <c r="R101" i="4"/>
  <c r="Q101" i="4"/>
  <c r="T99" i="4"/>
  <c r="S99" i="4"/>
  <c r="R99" i="4"/>
  <c r="R98" i="4" s="1"/>
  <c r="R97" i="4" s="1"/>
  <c r="R96" i="4" s="1"/>
  <c r="R95" i="4" s="1"/>
  <c r="R94" i="4" s="1"/>
  <c r="Q99" i="4"/>
  <c r="P99" i="4"/>
  <c r="T98" i="4"/>
  <c r="S98" i="4"/>
  <c r="S97" i="4" s="1"/>
  <c r="S96" i="4" s="1"/>
  <c r="S95" i="4" s="1"/>
  <c r="S94" i="4" s="1"/>
  <c r="Q98" i="4"/>
  <c r="P98" i="4"/>
  <c r="T97" i="4"/>
  <c r="T96" i="4" s="1"/>
  <c r="T95" i="4" s="1"/>
  <c r="T94" i="4" s="1"/>
  <c r="Q97" i="4"/>
  <c r="P97" i="4"/>
  <c r="P96" i="4" s="1"/>
  <c r="P95" i="4" s="1"/>
  <c r="P94" i="4" s="1"/>
  <c r="Q96" i="4"/>
  <c r="Q95" i="4" s="1"/>
  <c r="Q94" i="4" s="1"/>
  <c r="T92" i="4"/>
  <c r="T91" i="4" s="1"/>
  <c r="S92" i="4"/>
  <c r="P92" i="4"/>
  <c r="P91" i="4" s="1"/>
  <c r="S91" i="4"/>
  <c r="S89" i="4" s="1"/>
  <c r="S88" i="4" s="1"/>
  <c r="S87" i="4" s="1"/>
  <c r="R87" i="4"/>
  <c r="Q87" i="4"/>
  <c r="P85" i="4"/>
  <c r="T83" i="4"/>
  <c r="S83" i="4"/>
  <c r="P83" i="4"/>
  <c r="T81" i="4"/>
  <c r="S81" i="4"/>
  <c r="R81" i="4"/>
  <c r="Q81" i="4"/>
  <c r="P81" i="4"/>
  <c r="T80" i="4"/>
  <c r="S80" i="4"/>
  <c r="R80" i="4"/>
  <c r="Q80" i="4"/>
  <c r="Q77" i="4" s="1"/>
  <c r="Q76" i="4" s="1"/>
  <c r="P80" i="4"/>
  <c r="T79" i="4"/>
  <c r="S79" i="4"/>
  <c r="P79" i="4"/>
  <c r="P78" i="4" s="1"/>
  <c r="T78" i="4"/>
  <c r="S78" i="4"/>
  <c r="R78" i="4"/>
  <c r="Q78" i="4"/>
  <c r="T77" i="4"/>
  <c r="S77" i="4"/>
  <c r="R77" i="4"/>
  <c r="R76" i="4" s="1"/>
  <c r="P77" i="4"/>
  <c r="T76" i="4"/>
  <c r="S76" i="4"/>
  <c r="P76" i="4"/>
  <c r="T74" i="4"/>
  <c r="T73" i="4" s="1"/>
  <c r="S74" i="4"/>
  <c r="R74" i="4"/>
  <c r="Q74" i="4"/>
  <c r="P74" i="4"/>
  <c r="P73" i="4" s="1"/>
  <c r="P72" i="4" s="1"/>
  <c r="S73" i="4"/>
  <c r="S72" i="4" s="1"/>
  <c r="R73" i="4"/>
  <c r="Q73" i="4"/>
  <c r="Q70" i="4" s="1"/>
  <c r="Q69" i="4" s="1"/>
  <c r="S71" i="4"/>
  <c r="R71" i="4"/>
  <c r="Q71" i="4"/>
  <c r="S70" i="4"/>
  <c r="R70" i="4"/>
  <c r="R69" i="4" s="1"/>
  <c r="S69" i="4"/>
  <c r="T67" i="4"/>
  <c r="T66" i="4" s="1"/>
  <c r="S67" i="4"/>
  <c r="R67" i="4"/>
  <c r="R66" i="4" s="1"/>
  <c r="R63" i="4" s="1"/>
  <c r="R62" i="4" s="1"/>
  <c r="Q67" i="4"/>
  <c r="P67" i="4"/>
  <c r="P66" i="4" s="1"/>
  <c r="S66" i="4"/>
  <c r="S65" i="4" s="1"/>
  <c r="Q66" i="4"/>
  <c r="Q63" i="4" s="1"/>
  <c r="Q62" i="4" s="1"/>
  <c r="S64" i="4"/>
  <c r="R64" i="4"/>
  <c r="Q64" i="4"/>
  <c r="S63" i="4"/>
  <c r="S62" i="4"/>
  <c r="R60" i="4"/>
  <c r="R59" i="4" s="1"/>
  <c r="R57" i="4" s="1"/>
  <c r="Q60" i="4"/>
  <c r="T59" i="4"/>
  <c r="T58" i="4" s="1"/>
  <c r="S59" i="4"/>
  <c r="Q59" i="4"/>
  <c r="P59" i="4"/>
  <c r="P58" i="4" s="1"/>
  <c r="S58" i="4"/>
  <c r="T57" i="4"/>
  <c r="T56" i="4" s="1"/>
  <c r="S57" i="4"/>
  <c r="Q57" i="4"/>
  <c r="P57" i="4"/>
  <c r="P56" i="4" s="1"/>
  <c r="S56" i="4"/>
  <c r="T54" i="4"/>
  <c r="S54" i="4"/>
  <c r="R54" i="4"/>
  <c r="R53" i="4" s="1"/>
  <c r="R50" i="4" s="1"/>
  <c r="R49" i="4" s="1"/>
  <c r="Q54" i="4"/>
  <c r="Q53" i="4" s="1"/>
  <c r="Q50" i="4" s="1"/>
  <c r="Q49" i="4" s="1"/>
  <c r="P54" i="4"/>
  <c r="T53" i="4"/>
  <c r="S53" i="4"/>
  <c r="S52" i="4" s="1"/>
  <c r="P53" i="4"/>
  <c r="T52" i="4"/>
  <c r="P52" i="4"/>
  <c r="T51" i="4"/>
  <c r="S51" i="4"/>
  <c r="Q51" i="4"/>
  <c r="P51" i="4"/>
  <c r="T50" i="4"/>
  <c r="T49" i="4" s="1"/>
  <c r="P50" i="4"/>
  <c r="T46" i="4"/>
  <c r="S46" i="4"/>
  <c r="R46" i="4"/>
  <c r="Q46" i="4"/>
  <c r="P46" i="4"/>
  <c r="T45" i="4"/>
  <c r="S45" i="4"/>
  <c r="S44" i="4" s="1"/>
  <c r="R45" i="4"/>
  <c r="Q45" i="4"/>
  <c r="P45" i="4"/>
  <c r="T44" i="4"/>
  <c r="P44" i="4"/>
  <c r="T43" i="4"/>
  <c r="S43" i="4"/>
  <c r="R43" i="4"/>
  <c r="Q43" i="4"/>
  <c r="P43" i="4"/>
  <c r="T42" i="4"/>
  <c r="T41" i="4" s="1"/>
  <c r="R42" i="4"/>
  <c r="Q42" i="4"/>
  <c r="P42" i="4"/>
  <c r="P41" i="4" s="1"/>
  <c r="R41" i="4"/>
  <c r="Q41" i="4"/>
  <c r="T39" i="4"/>
  <c r="S39" i="4"/>
  <c r="P39" i="4"/>
  <c r="P38" i="4" s="1"/>
  <c r="P37" i="4" s="1"/>
  <c r="T38" i="4"/>
  <c r="S38" i="4"/>
  <c r="R38" i="4"/>
  <c r="Q38" i="4"/>
  <c r="T37" i="4"/>
  <c r="S37" i="4"/>
  <c r="T36" i="4"/>
  <c r="S36" i="4"/>
  <c r="R36" i="4"/>
  <c r="Q36" i="4"/>
  <c r="T35" i="4"/>
  <c r="S35" i="4"/>
  <c r="P35" i="4"/>
  <c r="T33" i="4"/>
  <c r="S33" i="4"/>
  <c r="S32" i="4" s="1"/>
  <c r="P33" i="4"/>
  <c r="T32" i="4"/>
  <c r="R32" i="4"/>
  <c r="Q32" i="4"/>
  <c r="P32" i="4"/>
  <c r="P31" i="4" s="1"/>
  <c r="T31" i="4"/>
  <c r="S31" i="4"/>
  <c r="T30" i="4"/>
  <c r="S30" i="4"/>
  <c r="R30" i="4"/>
  <c r="Q30" i="4"/>
  <c r="P30" i="4"/>
  <c r="T29" i="4"/>
  <c r="S29" i="4"/>
  <c r="P29" i="4"/>
  <c r="T27" i="4"/>
  <c r="S27" i="4"/>
  <c r="R27" i="4"/>
  <c r="Q27" i="4"/>
  <c r="P27" i="4"/>
  <c r="T25" i="4"/>
  <c r="S25" i="4"/>
  <c r="R25" i="4"/>
  <c r="Q25" i="4"/>
  <c r="P25" i="4"/>
  <c r="T21" i="4"/>
  <c r="S21" i="4"/>
  <c r="R21" i="4"/>
  <c r="R20" i="4" s="1"/>
  <c r="R17" i="4" s="1"/>
  <c r="Q21" i="4"/>
  <c r="P21" i="4"/>
  <c r="P20" i="4" s="1"/>
  <c r="P19" i="4" s="1"/>
  <c r="P18" i="4" s="1"/>
  <c r="P17" i="4" s="1"/>
  <c r="P10" i="4" s="1"/>
  <c r="T20" i="4"/>
  <c r="S20" i="4"/>
  <c r="S19" i="4" s="1"/>
  <c r="S18" i="4" s="1"/>
  <c r="S17" i="4" s="1"/>
  <c r="Q20" i="4"/>
  <c r="Q17" i="4" s="1"/>
  <c r="T19" i="4"/>
  <c r="T18" i="4" s="1"/>
  <c r="R18" i="4"/>
  <c r="Q18" i="4"/>
  <c r="T17" i="4"/>
  <c r="T15" i="4"/>
  <c r="S15" i="4"/>
  <c r="S14" i="4" s="1"/>
  <c r="R15" i="4"/>
  <c r="Q15" i="4"/>
  <c r="P15" i="4"/>
  <c r="T14" i="4"/>
  <c r="T13" i="4" s="1"/>
  <c r="P14" i="4"/>
  <c r="P13" i="4" s="1"/>
  <c r="T12" i="4"/>
  <c r="P12" i="4"/>
  <c r="P11" i="4"/>
  <c r="R14" i="4" l="1"/>
  <c r="R11" i="4" s="1"/>
  <c r="R10" i="4" s="1"/>
  <c r="R107" i="4" s="1"/>
  <c r="R12" i="4"/>
  <c r="P64" i="4"/>
  <c r="P65" i="4"/>
  <c r="P63" i="4"/>
  <c r="P62" i="4" s="1"/>
  <c r="T65" i="4"/>
  <c r="T63" i="4"/>
  <c r="T62" i="4" s="1"/>
  <c r="T89" i="4"/>
  <c r="T88" i="4" s="1"/>
  <c r="T87" i="4" s="1"/>
  <c r="T90" i="4"/>
  <c r="S13" i="4"/>
  <c r="S12" i="4"/>
  <c r="S11" i="4"/>
  <c r="S10" i="4" s="1"/>
  <c r="P49" i="4"/>
  <c r="P107" i="4" s="1"/>
  <c r="T72" i="4"/>
  <c r="T70" i="4"/>
  <c r="T69" i="4" s="1"/>
  <c r="P89" i="4"/>
  <c r="P88" i="4" s="1"/>
  <c r="P87" i="4" s="1"/>
  <c r="P90" i="4"/>
  <c r="Q14" i="4"/>
  <c r="Q11" i="4" s="1"/>
  <c r="Q10" i="4" s="1"/>
  <c r="Q107" i="4" s="1"/>
  <c r="Q12" i="4"/>
  <c r="T11" i="4"/>
  <c r="T10" i="4" s="1"/>
  <c r="T107" i="4" s="1"/>
  <c r="S90" i="4"/>
  <c r="P36" i="4"/>
  <c r="S42" i="4"/>
  <c r="S41" i="4" s="1"/>
  <c r="S50" i="4"/>
  <c r="S49" i="4" s="1"/>
  <c r="R51" i="4"/>
  <c r="T64" i="4"/>
  <c r="P71" i="4"/>
  <c r="P70" i="4" s="1"/>
  <c r="P69" i="4" s="1"/>
  <c r="T71" i="4"/>
  <c r="S107" i="4" l="1"/>
  <c r="L11" i="3" l="1"/>
  <c r="M11" i="3"/>
  <c r="N11" i="3"/>
  <c r="L16" i="3"/>
  <c r="L31" i="3" s="1"/>
  <c r="M16" i="3"/>
  <c r="N16" i="3"/>
  <c r="L18" i="3"/>
  <c r="M18" i="3"/>
  <c r="M31" i="3" s="1"/>
  <c r="N18" i="3"/>
  <c r="L21" i="3"/>
  <c r="M21" i="3"/>
  <c r="N21" i="3"/>
  <c r="N31" i="3" s="1"/>
  <c r="L23" i="3"/>
  <c r="M23" i="3"/>
  <c r="N23" i="3"/>
  <c r="L25" i="3"/>
  <c r="M25" i="3"/>
  <c r="N25" i="3"/>
  <c r="L27" i="3"/>
  <c r="M27" i="3"/>
  <c r="N27" i="3"/>
  <c r="L29" i="3"/>
  <c r="M29" i="3"/>
  <c r="N29" i="3"/>
  <c r="D13" i="2" l="1"/>
  <c r="D12" i="2" s="1"/>
  <c r="D11" i="2" s="1"/>
  <c r="C14" i="2"/>
  <c r="C13" i="2" s="1"/>
  <c r="C12" i="2" s="1"/>
  <c r="D14" i="2"/>
  <c r="E14" i="2"/>
  <c r="E13" i="2" s="1"/>
  <c r="E12" i="2" s="1"/>
  <c r="F14" i="2"/>
  <c r="F13" i="2" s="1"/>
  <c r="F12" i="2" s="1"/>
  <c r="G14" i="2"/>
  <c r="G13" i="2" s="1"/>
  <c r="G12" i="2" s="1"/>
  <c r="C16" i="2"/>
  <c r="F16" i="2"/>
  <c r="G16" i="2"/>
  <c r="C18" i="2"/>
  <c r="D18" i="2"/>
  <c r="E18" i="2"/>
  <c r="F18" i="2"/>
  <c r="G18" i="2"/>
  <c r="D21" i="2"/>
  <c r="D20" i="2" s="1"/>
  <c r="E21" i="2"/>
  <c r="E20" i="2" s="1"/>
  <c r="C22" i="2"/>
  <c r="C21" i="2" s="1"/>
  <c r="C20" i="2" s="1"/>
  <c r="F22" i="2"/>
  <c r="F21" i="2" s="1"/>
  <c r="F20" i="2" s="1"/>
  <c r="G22" i="2"/>
  <c r="G21" i="2" s="1"/>
  <c r="G20" i="2" s="1"/>
  <c r="C24" i="2"/>
  <c r="F24" i="2"/>
  <c r="G24" i="2"/>
  <c r="C26" i="2"/>
  <c r="F26" i="2"/>
  <c r="G26" i="2"/>
  <c r="C28" i="2"/>
  <c r="F28" i="2"/>
  <c r="G28" i="2"/>
  <c r="D30" i="2"/>
  <c r="C31" i="2"/>
  <c r="C30" i="2" s="1"/>
  <c r="D31" i="2"/>
  <c r="E31" i="2"/>
  <c r="E30" i="2" s="1"/>
  <c r="G31" i="2"/>
  <c r="G30" i="2" s="1"/>
  <c r="C32" i="2"/>
  <c r="F32" i="2"/>
  <c r="G32" i="2"/>
  <c r="C33" i="2"/>
  <c r="F33" i="2"/>
  <c r="G33" i="2"/>
  <c r="C35" i="2"/>
  <c r="F35" i="2"/>
  <c r="G35" i="2"/>
  <c r="C36" i="2"/>
  <c r="F36" i="2"/>
  <c r="F31" i="2" s="1"/>
  <c r="F30" i="2" s="1"/>
  <c r="G36" i="2"/>
  <c r="C38" i="2"/>
  <c r="F38" i="2"/>
  <c r="G38" i="2"/>
  <c r="C39" i="2"/>
  <c r="F39" i="2"/>
  <c r="G39" i="2"/>
  <c r="D41" i="2"/>
  <c r="C42" i="2"/>
  <c r="D42" i="2"/>
  <c r="E42" i="2"/>
  <c r="E41" i="2" s="1"/>
  <c r="F42" i="2"/>
  <c r="G42" i="2"/>
  <c r="C43" i="2"/>
  <c r="F43" i="2"/>
  <c r="G43" i="2"/>
  <c r="C44" i="2"/>
  <c r="D44" i="2"/>
  <c r="E44" i="2"/>
  <c r="D48" i="2"/>
  <c r="E48" i="2"/>
  <c r="C49" i="2"/>
  <c r="C50" i="2"/>
  <c r="F50" i="2"/>
  <c r="F49" i="2" s="1"/>
  <c r="F48" i="2" s="1"/>
  <c r="G50" i="2"/>
  <c r="G49" i="2" s="1"/>
  <c r="G48" i="2" s="1"/>
  <c r="F52" i="2"/>
  <c r="G52" i="2"/>
  <c r="C53" i="2"/>
  <c r="C52" i="2" s="1"/>
  <c r="F53" i="2"/>
  <c r="G53" i="2"/>
  <c r="F56" i="2"/>
  <c r="F55" i="2" s="1"/>
  <c r="C57" i="2"/>
  <c r="C56" i="2" s="1"/>
  <c r="C55" i="2" s="1"/>
  <c r="D57" i="2"/>
  <c r="D56" i="2" s="1"/>
  <c r="D55" i="2" s="1"/>
  <c r="E57" i="2"/>
  <c r="E56" i="2" s="1"/>
  <c r="E55" i="2" s="1"/>
  <c r="F57" i="2"/>
  <c r="G57" i="2"/>
  <c r="G56" i="2" s="1"/>
  <c r="G55" i="2" s="1"/>
  <c r="F61" i="2"/>
  <c r="F60" i="2" s="1"/>
  <c r="F59" i="2" s="1"/>
  <c r="C62" i="2"/>
  <c r="D62" i="2"/>
  <c r="E62" i="2"/>
  <c r="F62" i="2"/>
  <c r="G62" i="2"/>
  <c r="C64" i="2"/>
  <c r="C61" i="2" s="1"/>
  <c r="D64" i="2"/>
  <c r="D61" i="2" s="1"/>
  <c r="D60" i="2" s="1"/>
  <c r="E64" i="2"/>
  <c r="E61" i="2" s="1"/>
  <c r="E60" i="2" s="1"/>
  <c r="F64" i="2"/>
  <c r="G64" i="2"/>
  <c r="G61" i="2" s="1"/>
  <c r="C66" i="2"/>
  <c r="F68" i="2"/>
  <c r="C69" i="2"/>
  <c r="C68" i="2" s="1"/>
  <c r="D69" i="2"/>
  <c r="D68" i="2" s="1"/>
  <c r="E69" i="2"/>
  <c r="E68" i="2" s="1"/>
  <c r="F69" i="2"/>
  <c r="G69" i="2"/>
  <c r="G68" i="2" s="1"/>
  <c r="D71" i="2"/>
  <c r="C72" i="2"/>
  <c r="C71" i="2" s="1"/>
  <c r="D72" i="2"/>
  <c r="E72" i="2"/>
  <c r="E71" i="2" s="1"/>
  <c r="F72" i="2"/>
  <c r="F71" i="2" s="1"/>
  <c r="G72" i="2"/>
  <c r="G71" i="2" s="1"/>
  <c r="D74" i="2"/>
  <c r="E74" i="2"/>
  <c r="D76" i="2"/>
  <c r="C77" i="2"/>
  <c r="C76" i="2" s="1"/>
  <c r="D77" i="2"/>
  <c r="E77" i="2"/>
  <c r="E76" i="2" s="1"/>
  <c r="F77" i="2"/>
  <c r="F76" i="2" s="1"/>
  <c r="G77" i="2"/>
  <c r="G76" i="2" s="1"/>
  <c r="D80" i="2"/>
  <c r="D79" i="2" s="1"/>
  <c r="C81" i="2"/>
  <c r="D81" i="2"/>
  <c r="E81" i="2"/>
  <c r="E80" i="2" s="1"/>
  <c r="E79" i="2" s="1"/>
  <c r="C83" i="2"/>
  <c r="D83" i="2"/>
  <c r="E83" i="2"/>
  <c r="C85" i="2"/>
  <c r="C79" i="2" s="1"/>
  <c r="C86" i="2"/>
  <c r="D86" i="2"/>
  <c r="D85" i="2" s="1"/>
  <c r="E86" i="2"/>
  <c r="E85" i="2" s="1"/>
  <c r="D88" i="2" l="1"/>
  <c r="D59" i="2"/>
  <c r="E11" i="2"/>
  <c r="G60" i="2"/>
  <c r="G59" i="2" s="1"/>
  <c r="C60" i="2"/>
  <c r="F41" i="2"/>
  <c r="C48" i="2"/>
  <c r="E59" i="2"/>
  <c r="E88" i="2"/>
  <c r="G41" i="2"/>
  <c r="G11" i="2" s="1"/>
  <c r="G89" i="2" s="1"/>
  <c r="C41" i="2"/>
  <c r="C11" i="2" s="1"/>
  <c r="F11" i="2"/>
  <c r="F89" i="2" s="1"/>
  <c r="D89" i="2"/>
  <c r="C12" i="1"/>
  <c r="C11" i="1" s="1"/>
  <c r="C21" i="1" s="1"/>
  <c r="C89" i="2" l="1"/>
  <c r="E89" i="2"/>
  <c r="C88" i="2"/>
  <c r="C59" i="2"/>
  <c r="F19" i="1"/>
  <c r="F18" i="1" s="1"/>
  <c r="F17" i="1" s="1"/>
  <c r="F15" i="1"/>
  <c r="F14" i="1" s="1"/>
  <c r="F13" i="1" s="1"/>
  <c r="G19" i="1"/>
  <c r="G18" i="1" s="1"/>
  <c r="G17" i="1" s="1"/>
  <c r="D20" i="1"/>
  <c r="D19" i="1" s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E16" i="1"/>
  <c r="E15" i="1" s="1"/>
  <c r="E14" i="1" s="1"/>
  <c r="E13" i="1" s="1"/>
  <c r="C15" i="1"/>
  <c r="C14" i="1" s="1"/>
  <c r="C13" i="1" s="1"/>
  <c r="D16" i="1"/>
  <c r="D15" i="1" s="1"/>
  <c r="D14" i="1" s="1"/>
  <c r="D13" i="1" s="1"/>
  <c r="G12" i="1" l="1"/>
  <c r="F12" i="1"/>
  <c r="D12" i="1"/>
  <c r="E12" i="1"/>
</calcChain>
</file>

<file path=xl/sharedStrings.xml><?xml version="1.0" encoding="utf-8"?>
<sst xmlns="http://schemas.openxmlformats.org/spreadsheetml/2006/main" count="852" uniqueCount="375">
  <si>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</si>
  <si>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</si>
  <si>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</si>
  <si>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</si>
  <si>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</si>
  <si>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</si>
  <si>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</si>
  <si>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</si>
  <si>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</si>
  <si>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</si>
  <si>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</si>
  <si>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</si>
  <si>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</si>
  <si>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</si>
  <si>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</si>
  <si>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</si>
  <si>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</si>
  <si>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</si>
  <si>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</si>
  <si>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</si>
  <si>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>2016 год</t>
  </si>
  <si>
    <t xml:space="preserve">2015 год </t>
  </si>
  <si>
    <t xml:space="preserve">депутатов  Черкасского сельсовета </t>
  </si>
  <si>
    <t>2024 год</t>
  </si>
  <si>
    <t>2025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</si>
  <si>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</si>
  <si>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</si>
  <si>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Наименование кода</t>
  </si>
  <si>
    <t>к решению Совета</t>
  </si>
  <si>
    <t>Изменение остатков средств на счетах по учету средств бюджетов</t>
  </si>
  <si>
    <t>на 2024 год и на плановый период 2025-2026 годов</t>
  </si>
  <si>
    <t>2026 год</t>
  </si>
  <si>
    <t>Код источника финансирования по КИВФ, КИВнФ</t>
  </si>
  <si>
    <t>Источники финансирования дефицита бюджета поселения</t>
  </si>
  <si>
    <t>Всего источников финансирования дефицитов бюджетов</t>
  </si>
  <si>
    <t>от апреля 2024 года №</t>
  </si>
  <si>
    <t>Всего доходов</t>
  </si>
  <si>
    <t>х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</si>
  <si>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</si>
  <si>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</si>
  <si>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</si>
  <si>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</si>
  <si>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</si>
  <si>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</si>
  <si>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</si>
  <si>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</si>
  <si>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</si>
  <si>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</si>
  <si>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</si>
  <si>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</si>
  <si>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</si>
  <si>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</si>
  <si>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</si>
  <si>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</si>
  <si>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</si>
  <si>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</si>
  <si>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</si>
  <si>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</si>
  <si>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</si>
  <si>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</si>
  <si>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</si>
  <si>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</si>
  <si>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</si>
  <si>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</si>
  <si>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</si>
  <si>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</si>
  <si>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</si>
  <si>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</si>
  <si>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</si>
  <si>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Прочие субсидии бюджетам сельских поселений</t>
  </si>
  <si>
    <t>2 02 29999 10 0000 150</t>
  </si>
  <si>
    <t>Прочие субсидии</t>
  </si>
  <si>
    <t>2 02 29999 00 0000 150</t>
  </si>
  <si>
    <t>Субсидии бюджетам бюджетной системы Российской Федерации (межбюджетные субсидии)</t>
  </si>
  <si>
    <t>2 02 20000 00 0000 150</t>
  </si>
  <si>
    <t>Прочие дотации бюджетам сельских поселений</t>
  </si>
  <si>
    <t>2 02 19999 10 0000 150</t>
  </si>
  <si>
    <t>Прочие дотации</t>
  </si>
  <si>
    <t>2 02 19999 00 0000 150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</si>
  <si>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</si>
  <si>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</si>
  <si>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</si>
  <si>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2 02 16001 00 0000 150</t>
  </si>
  <si>
    <t>Дотации бюджетам сельских поселений на выравнивание бюджетной обеспеченности из бюджета субьекта Российской Федерации</t>
  </si>
  <si>
    <t>2 02 15001 10 0000 150</t>
  </si>
  <si>
    <t>Дотации на выравнивание бюджетной обеспеченности</t>
  </si>
  <si>
    <t>2 02 15001 00 0000 150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</si>
  <si>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</si>
  <si>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</si>
  <si>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</si>
  <si>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</si>
  <si>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</si>
  <si>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</si>
  <si>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спортивной, спортивно-игровой) площадки)</t>
  </si>
  <si>
    <t>1 17 15030 10 0014 150</t>
  </si>
  <si>
    <t>Инициативные платежи, зачисляемые в бюджеты сельских поселений</t>
  </si>
  <si>
    <t>1 17 15030 10 0000 150</t>
  </si>
  <si>
    <t>Инициативные платежи</t>
  </si>
  <si>
    <t>1 17 15000 00 0000 150</t>
  </si>
  <si>
    <t>ПРОЧИЕ НЕНАЛОГОВЫЕ ДОХОДЫ</t>
  </si>
  <si>
    <t>1 17 00000 00 0000 000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</si>
  <si>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</si>
  <si>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</si>
  <si>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</si>
  <si>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</si>
  <si>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</si>
  <si>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</si>
  <si>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</si>
  <si>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</si>
  <si>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</si>
  <si>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</si>
  <si>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</si>
  <si>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</si>
  <si>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</si>
  <si>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</si>
  <si>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</si>
  <si>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</si>
  <si>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</si>
  <si>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</si>
  <si>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</si>
  <si>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</si>
  <si>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</si>
  <si>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</si>
  <si>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</si>
  <si>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1 06 01030 10 0000 110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</si>
  <si>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</si>
  <si>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</si>
  <si>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</si>
  <si>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</si>
  <si>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</si>
  <si>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</si>
  <si>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Единый сельскохозяйственный налог</t>
  </si>
  <si>
    <t>1 05 03010 01 0000 110</t>
  </si>
  <si>
    <t>1 05 03000 01 0000 110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</si>
  <si>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</si>
  <si>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</si>
  <si>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</si>
  <si>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</si>
  <si>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1 05 01020 01 0000 110</t>
  </si>
  <si>
    <t xml:space="preserve"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 </t>
  </si>
  <si>
    <t>1 05 01011 01 1000 110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</si>
  <si>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</si>
  <si>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</si>
  <si>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</si>
  <si>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</si>
  <si>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</si>
  <si>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</si>
  <si>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</si>
  <si>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</si>
  <si>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</si>
  <si>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</si>
  <si>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</si>
  <si>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</si>
  <si>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</si>
  <si>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</si>
  <si>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</si>
  <si>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</si>
  <si>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</si>
  <si>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</si>
  <si>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</si>
  <si>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</si>
  <si>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</si>
  <si>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</si>
  <si>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</si>
  <si>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</si>
  <si>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</si>
  <si>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</si>
  <si>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</si>
  <si>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</si>
  <si>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1 01 02080 01 1000 110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</si>
  <si>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</si>
  <si>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</si>
  <si>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</si>
  <si>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</si>
  <si>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</si>
  <si>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</si>
  <si>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  </r>
  </si>
  <si>
    <t>1 01 02010 01 1000 110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</si>
  <si>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</si>
  <si>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</si>
  <si>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</si>
  <si>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</si>
  <si>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</si>
  <si>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</si>
  <si>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</si>
  <si>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</si>
  <si>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</si>
  <si>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</si>
  <si>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бюджет по кодам видов доходов, подвидов доходов на 2024 год и на плановый период 2025, 2026 годов</t>
  </si>
  <si>
    <t xml:space="preserve">от апреля 2024 года № </t>
  </si>
  <si>
    <t xml:space="preserve">                                                                            </t>
  </si>
  <si>
    <t xml:space="preserve">Черкасского сельсовета </t>
  </si>
  <si>
    <t xml:space="preserve">                                                                                                  </t>
  </si>
  <si>
    <t>к решению Совета депутатов</t>
  </si>
  <si>
    <t xml:space="preserve">                                                                 </t>
  </si>
  <si>
    <t>Приложение 2</t>
  </si>
  <si>
    <t xml:space="preserve">                                                           </t>
  </si>
  <si>
    <t>ИТОГО РАСХОДОВ:</t>
  </si>
  <si>
    <t>Физическая культура</t>
  </si>
  <si>
    <t>ФИЗИЧЕСКАЯ КУЛЬТУРА И СПОРТ</t>
  </si>
  <si>
    <t xml:space="preserve">Пенсионное обеспечение </t>
  </si>
  <si>
    <t>СОЦИАЛЬНАЯ ПОЛИТИКА</t>
  </si>
  <si>
    <t xml:space="preserve">Культура </t>
  </si>
  <si>
    <t>КУЛЬТУРА, КИНЕМАТОГРАФИЯ</t>
  </si>
  <si>
    <t>Благоустройство</t>
  </si>
  <si>
    <t>ЖИЛИЩНО-КОММУНАЛЬНОЕ ХОЗЯЙСТВО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</si>
  <si>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</si>
  <si>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</si>
  <si>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</si>
  <si>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</si>
  <si>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</si>
  <si>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</si>
  <si>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</si>
  <si>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</si>
  <si>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</si>
  <si>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</si>
  <si>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Фукционирование высшего должностного лица субъекта Российской Федерации и муниципального образования</t>
  </si>
  <si>
    <t xml:space="preserve">ОБЩЕГОСУДАРСТВЕННЫЕ ВОПРОСЫ </t>
  </si>
  <si>
    <t>Условно утвержденные расходы</t>
  </si>
  <si>
    <t>принадлеж</t>
  </si>
  <si>
    <t>ЭКР</t>
  </si>
  <si>
    <t>ПР</t>
  </si>
  <si>
    <t>РЗ</t>
  </si>
  <si>
    <t>Раздел, подраздел</t>
  </si>
  <si>
    <t>Наименование расходов</t>
  </si>
  <si>
    <t>Распределение бюджетных ассигнований бюджета поселения на 2024 год  и на плановый период 2025 и 2026 годов по разделам, подразделам расходов классификации расходов бюджета</t>
  </si>
  <si>
    <t xml:space="preserve">от марта  2024 года № </t>
  </si>
  <si>
    <t>Черкасского сельсовета</t>
  </si>
  <si>
    <t>Приложение № 3</t>
  </si>
  <si>
    <t>Приложение № 4</t>
  </si>
  <si>
    <t xml:space="preserve">к решению Совета депутатов </t>
  </si>
  <si>
    <t xml:space="preserve">от марта 2024 года № </t>
  </si>
  <si>
    <t>Распределение бюджетных ассигнований бюджета поселения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 на 2024 год и на плановый период 2025 и 2026 годов</t>
  </si>
  <si>
    <t>Наименование</t>
  </si>
  <si>
    <t>КФСР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</si>
  <si>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</si>
  <si>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</si>
  <si>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</si>
  <si>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</si>
  <si>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</si>
  <si>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</si>
  <si>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</si>
  <si>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</si>
  <si>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</si>
  <si>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</si>
  <si>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Комплексы процессных мероприятий</t>
  </si>
  <si>
    <t>Комплекс процессных мероприятий "Обеспечение реализации программы"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</si>
  <si>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</si>
  <si>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</si>
  <si>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</si>
  <si>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</si>
  <si>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Центральный аппарат 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</si>
  <si>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</si>
  <si>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</si>
  <si>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</si>
  <si>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</si>
  <si>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</si>
  <si>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67405Т0030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</si>
  <si>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</si>
  <si>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67405Т0060</t>
  </si>
  <si>
    <t>540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</si>
  <si>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</si>
  <si>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67405Т0050</t>
  </si>
  <si>
    <t xml:space="preserve">Членские взносы в Совет (ассоциацию) муниципальных образований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</si>
  <si>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</si>
  <si>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</si>
  <si>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</si>
  <si>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Меры поддержки добровольных народных дружин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</si>
  <si>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</si>
  <si>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"Развитие дорожного хозяйства"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</si>
  <si>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</si>
  <si>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"Благоустройство территории Черкасского сельсовета"</t>
  </si>
  <si>
    <t>Мероприятия по благоустройству территории муниципального образования поселения</t>
  </si>
  <si>
    <t>Культура</t>
  </si>
  <si>
    <t>Комплекс процессных мероприятий "Развитие культуры"</t>
  </si>
  <si>
    <t>Мероприятия, направленные на развитие культуры на территории муниципального образования поселения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</si>
  <si>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</si>
  <si>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67404Т0080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</si>
  <si>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</si>
  <si>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67404Т0090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</si>
  <si>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</si>
  <si>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</si>
  <si>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</si>
  <si>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</si>
  <si>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Мероприятия в области физической культуры и спорта</t>
  </si>
  <si>
    <t>Приоритетные проекты Оренбургской области</t>
  </si>
  <si>
    <t>Приоритетный проект "Вовлечение жителей муниципальных образований Оренбургской области в процессе выбора и реализации инициативных проектов"</t>
  </si>
  <si>
    <t>675П500000</t>
  </si>
  <si>
    <t>Реализация инициативных проектов (благоустройство (устройство) детской (игровой, спортивной, спортивно-игровой) площадки)</t>
  </si>
  <si>
    <t>675П5S170Д</t>
  </si>
  <si>
    <t>Мероприятия по завершению реализации инициативных проектов (благоустройство (устройство) детской (игровой, спортивной, спортивно-игровой) площадки)</t>
  </si>
  <si>
    <t>675П5И170Д</t>
  </si>
  <si>
    <t>ИТОГО ПО РАЗДЕЛАМ РАСХОДОВ</t>
  </si>
  <si>
    <t>Приложение № 5</t>
  </si>
  <si>
    <t>Черкасского сельсовета от марта 2024 года №</t>
  </si>
  <si>
    <t>Ведомственная структура расходов бюджета поселения на 2024 год и на плановый период 2025-2026 годов</t>
  </si>
  <si>
    <t>ВЕД</t>
  </si>
  <si>
    <t>ЦСР</t>
  </si>
  <si>
    <t>ВР</t>
  </si>
  <si>
    <t>Администрация муниципального образования Черкасский сельсовет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</si>
  <si>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</si>
  <si>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</si>
  <si>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</si>
  <si>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</si>
  <si>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Прочая закупка товаров, работ и услуг</t>
  </si>
  <si>
    <t>Закупка энергетических ресурсов</t>
  </si>
  <si>
    <t>Уплата налога на имущество организаций и земельного налога</t>
  </si>
  <si>
    <t>Уплата иных платежей</t>
  </si>
  <si>
    <t xml:space="preserve">Другие общегосударственные вопросы </t>
  </si>
  <si>
    <t>Членские взносы в Совет (ассоциацию) муниципальных образований</t>
  </si>
  <si>
    <t>Иные пенсии, социальные доплаты к пенсиям</t>
  </si>
  <si>
    <t>ИТОГО РАСХОДОВ</t>
  </si>
  <si>
    <t>Приложение № 6</t>
  </si>
  <si>
    <t>Черкасского совета</t>
  </si>
  <si>
    <t>от марта 2024 года №</t>
  </si>
  <si>
    <t>РАСПРЕДЕЛЕНИЕ БЮДЖЕТНЫХ АССИГНОВАНИЙ БЮДЖЕТА ПОСЕЛЕНИЯ ПО ЦЕЛЕВЫМ СТАТЬЯМ (МУНИЦИПАЛЬНЫМ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</si>
  <si>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6700000000</t>
  </si>
  <si>
    <t>Комплекс процессных мепроприятий "Безопасность"</t>
  </si>
  <si>
    <t>000</t>
  </si>
  <si>
    <t>Защита населения и территории от чрезвычайных ситуаций природного и техногенного характера, пожарная безопасность</t>
  </si>
  <si>
    <t>Комплекс процессных мепроприятий "Обеспечение реализации программы"</t>
  </si>
  <si>
    <t>310</t>
  </si>
  <si>
    <t>ИТОГО</t>
  </si>
  <si>
    <t>Итого</t>
  </si>
  <si>
    <t>КОСГУ</t>
  </si>
  <si>
    <t>Вид расходов</t>
  </si>
  <si>
    <t>Целевая статья</t>
  </si>
  <si>
    <t>Подраздел</t>
  </si>
  <si>
    <t>Раздел</t>
  </si>
  <si>
    <t>Объем ассигнований на исполнение публичных нормативных обязательств</t>
  </si>
  <si>
    <t>Код бюджетной классификации</t>
  </si>
  <si>
    <t>Наименование публичного обязательства</t>
  </si>
  <si>
    <t>№ п/п</t>
  </si>
  <si>
    <t>Объем бюджетных ассигнований на исполнение публичных нормативных обязательств, предусмотренных бюджетом муниципального образования Черкасский сельсовет на 2024 год и на плановый период 2025 и 2026 годов</t>
  </si>
  <si>
    <t>Приложение № 7</t>
  </si>
  <si>
    <t>Приложение № 8</t>
  </si>
  <si>
    <t xml:space="preserve">Основные параметры первоочередных расходов бюджета на 2024 год </t>
  </si>
  <si>
    <t>№ 
п/п</t>
  </si>
  <si>
    <t>Наименование показателя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</si>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</sst>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0;[Red]0"/>
    <numFmt numFmtId="165" formatCode="#,##0.00;[Red]\-#,##0.00;0.00"/>
    <numFmt numFmtId="166" formatCode="000"/>
    <numFmt numFmtId="167" formatCode="00"/>
    <numFmt numFmtId="168" formatCode="0000"/>
    <numFmt numFmtId="169" formatCode="0.00;[Red]0.00"/>
    <numFmt numFmtId="170" formatCode="0000000000"/>
    <numFmt numFmtId="171" formatCode="#,##0.00;[Red]#,##0.00"/>
    <numFmt numFmtId="172" formatCode="0000000"/>
    <numFmt numFmtId="173" formatCode="000000"/>
    <numFmt numFmtId="174" formatCode="#,##0.0"/>
    <numFmt numFmtId="176" formatCode="_-* #,##0.0_р_._-;\-* #,##0.0_р_._-;_-* &quot;-&quot;??_р_._-;_-@_-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2" fillId="0" borderId="0"/>
    <xf numFmtId="43" fontId="7" fillId="0" borderId="0" applyFont="0" applyFill="0" applyBorder="0" applyAlignment="0" applyProtection="0"/>
  </cellStyleXfs>
  <cellXfs count="682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ill="1"/>
    <xf numFmtId="3" fontId="9" fillId="0" borderId="0" xfId="0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top" wrapText="1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top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/>
    </xf>
    <xf numFmtId="1" fontId="9" fillId="3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3" fontId="9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justify" vertical="top" wrapText="1"/>
    </xf>
    <xf numFmtId="0" fontId="15" fillId="3" borderId="6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wrapText="1"/>
    </xf>
    <xf numFmtId="1" fontId="12" fillId="0" borderId="1" xfId="0" applyNumberFormat="1" applyFont="1" applyBorder="1" applyAlignment="1">
      <alignment horizontal="center" wrapText="1"/>
    </xf>
    <xf numFmtId="1" fontId="12" fillId="0" borderId="7" xfId="0" applyNumberFormat="1" applyFont="1" applyBorder="1" applyAlignment="1">
      <alignment horizontal="center" wrapText="1"/>
    </xf>
    <xf numFmtId="1" fontId="12" fillId="0" borderId="6" xfId="0" applyNumberFormat="1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/>
    </xf>
    <xf numFmtId="0" fontId="5" fillId="0" borderId="0" xfId="1"/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18" fillId="0" borderId="8" xfId="1" applyNumberFormat="1" applyFont="1" applyFill="1" applyBorder="1" applyAlignment="1" applyProtection="1">
      <protection hidden="1"/>
    </xf>
    <xf numFmtId="4" fontId="18" fillId="0" borderId="9" xfId="1" applyNumberFormat="1" applyFont="1" applyFill="1" applyBorder="1" applyAlignment="1" applyProtection="1">
      <protection hidden="1"/>
    </xf>
    <xf numFmtId="0" fontId="18" fillId="0" borderId="9" xfId="1" applyNumberFormat="1" applyFont="1" applyFill="1" applyBorder="1" applyAlignment="1" applyProtection="1">
      <protection hidden="1"/>
    </xf>
    <xf numFmtId="0" fontId="18" fillId="0" borderId="9" xfId="1" applyNumberFormat="1" applyFont="1" applyFill="1" applyBorder="1" applyAlignment="1" applyProtection="1">
      <alignment horizontal="center"/>
      <protection hidden="1"/>
    </xf>
    <xf numFmtId="0" fontId="18" fillId="0" borderId="10" xfId="1" applyNumberFormat="1" applyFont="1" applyFill="1" applyBorder="1" applyAlignment="1" applyProtection="1">
      <alignment horizontal="center"/>
      <protection hidden="1"/>
    </xf>
    <xf numFmtId="0" fontId="18" fillId="0" borderId="11" xfId="1" applyNumberFormat="1" applyFont="1" applyFill="1" applyBorder="1" applyAlignment="1" applyProtection="1">
      <alignment horizontal="center"/>
      <protection hidden="1"/>
    </xf>
    <xf numFmtId="0" fontId="18" fillId="0" borderId="12" xfId="1" applyNumberFormat="1" applyFont="1" applyFill="1" applyBorder="1" applyAlignment="1" applyProtection="1">
      <alignment horizontal="center"/>
      <protection hidden="1"/>
    </xf>
    <xf numFmtId="165" fontId="19" fillId="0" borderId="1" xfId="1" applyNumberFormat="1" applyFont="1" applyFill="1" applyBorder="1" applyAlignment="1" applyProtection="1">
      <protection hidden="1"/>
    </xf>
    <xf numFmtId="166" fontId="19" fillId="0" borderId="1" xfId="1" applyNumberFormat="1" applyFont="1" applyFill="1" applyBorder="1" applyAlignment="1" applyProtection="1">
      <alignment horizontal="center"/>
      <protection hidden="1"/>
    </xf>
    <xf numFmtId="167" fontId="19" fillId="0" borderId="1" xfId="1" applyNumberFormat="1" applyFont="1" applyFill="1" applyBorder="1" applyAlignment="1" applyProtection="1">
      <alignment horizontal="center"/>
      <protection hidden="1"/>
    </xf>
    <xf numFmtId="166" fontId="19" fillId="0" borderId="1" xfId="1" applyNumberFormat="1" applyFont="1" applyFill="1" applyBorder="1" applyAlignment="1" applyProtection="1">
      <alignment horizontal="left" vertical="distributed" wrapText="1"/>
      <protection hidden="1"/>
    </xf>
    <xf numFmtId="166" fontId="19" fillId="0" borderId="5" xfId="1" applyNumberFormat="1" applyFont="1" applyFill="1" applyBorder="1" applyAlignment="1" applyProtection="1">
      <alignment horizontal="left" vertical="distributed" wrapText="1"/>
      <protection hidden="1"/>
    </xf>
    <xf numFmtId="166" fontId="19" fillId="0" borderId="13" xfId="1" applyNumberFormat="1" applyFont="1" applyFill="1" applyBorder="1" applyAlignment="1" applyProtection="1">
      <alignment horizontal="left" vertical="distributed" wrapText="1"/>
      <protection hidden="1"/>
    </xf>
    <xf numFmtId="166" fontId="19" fillId="0" borderId="14" xfId="1" applyNumberFormat="1" applyFont="1" applyFill="1" applyBorder="1" applyAlignment="1" applyProtection="1">
      <alignment horizontal="left" vertical="distributed" wrapText="1"/>
      <protection hidden="1"/>
    </xf>
    <xf numFmtId="165" fontId="18" fillId="0" borderId="1" xfId="1" applyNumberFormat="1" applyFont="1" applyFill="1" applyBorder="1" applyAlignment="1" applyProtection="1">
      <protection hidden="1"/>
    </xf>
    <xf numFmtId="166" fontId="18" fillId="0" borderId="1" xfId="1" applyNumberFormat="1" applyFont="1" applyFill="1" applyBorder="1" applyAlignment="1" applyProtection="1">
      <alignment horizontal="center"/>
      <protection hidden="1"/>
    </xf>
    <xf numFmtId="167" fontId="18" fillId="0" borderId="1" xfId="1" applyNumberFormat="1" applyFont="1" applyFill="1" applyBorder="1" applyAlignment="1" applyProtection="1">
      <alignment horizontal="center"/>
      <protection hidden="1"/>
    </xf>
    <xf numFmtId="166" fontId="18" fillId="0" borderId="1" xfId="1" applyNumberFormat="1" applyFont="1" applyFill="1" applyBorder="1" applyAlignment="1" applyProtection="1">
      <alignment horizontal="left" vertical="distributed" wrapText="1"/>
      <protection hidden="1"/>
    </xf>
    <xf numFmtId="166" fontId="18" fillId="0" borderId="5" xfId="1" applyNumberFormat="1" applyFont="1" applyFill="1" applyBorder="1" applyAlignment="1" applyProtection="1">
      <alignment horizontal="left" vertical="distributed" wrapText="1"/>
      <protection hidden="1"/>
    </xf>
    <xf numFmtId="166" fontId="18" fillId="0" borderId="13" xfId="1" applyNumberFormat="1" applyFont="1" applyFill="1" applyBorder="1" applyAlignment="1" applyProtection="1">
      <alignment horizontal="left" vertical="distributed" wrapText="1"/>
      <protection hidden="1"/>
    </xf>
    <xf numFmtId="166" fontId="18" fillId="0" borderId="14" xfId="1" applyNumberFormat="1" applyFont="1" applyFill="1" applyBorder="1" applyAlignment="1" applyProtection="1">
      <alignment horizontal="left" vertical="distributed" wrapText="1"/>
      <protection hidden="1"/>
    </xf>
    <xf numFmtId="165" fontId="19" fillId="0" borderId="15" xfId="1" applyNumberFormat="1" applyFont="1" applyFill="1" applyBorder="1" applyAlignment="1" applyProtection="1">
      <protection hidden="1"/>
    </xf>
    <xf numFmtId="165" fontId="19" fillId="0" borderId="14" xfId="1" applyNumberFormat="1" applyFont="1" applyFill="1" applyBorder="1" applyAlignment="1" applyProtection="1">
      <protection hidden="1"/>
    </xf>
    <xf numFmtId="166" fontId="19" fillId="0" borderId="14" xfId="1" applyNumberFormat="1" applyFont="1" applyFill="1" applyBorder="1" applyAlignment="1" applyProtection="1">
      <alignment horizontal="center"/>
      <protection hidden="1"/>
    </xf>
    <xf numFmtId="166" fontId="19" fillId="0" borderId="1" xfId="1" applyNumberFormat="1" applyFont="1" applyFill="1" applyBorder="1" applyAlignment="1" applyProtection="1">
      <alignment horizontal="center"/>
      <protection hidden="1"/>
    </xf>
    <xf numFmtId="167" fontId="19" fillId="0" borderId="14" xfId="1" applyNumberFormat="1" applyFont="1" applyFill="1" applyBorder="1" applyAlignment="1" applyProtection="1">
      <alignment horizontal="center"/>
      <protection hidden="1"/>
    </xf>
    <xf numFmtId="166" fontId="19" fillId="0" borderId="16" xfId="1" applyNumberFormat="1" applyFont="1" applyFill="1" applyBorder="1" applyAlignment="1" applyProtection="1">
      <alignment horizontal="left" vertical="distributed" wrapText="1"/>
      <protection hidden="1"/>
    </xf>
    <xf numFmtId="165" fontId="18" fillId="0" borderId="15" xfId="1" applyNumberFormat="1" applyFont="1" applyFill="1" applyBorder="1" applyAlignment="1" applyProtection="1">
      <protection hidden="1"/>
    </xf>
    <xf numFmtId="165" fontId="18" fillId="0" borderId="14" xfId="1" applyNumberFormat="1" applyFont="1" applyFill="1" applyBorder="1" applyAlignment="1" applyProtection="1">
      <protection hidden="1"/>
    </xf>
    <xf numFmtId="166" fontId="18" fillId="0" borderId="14" xfId="1" applyNumberFormat="1" applyFont="1" applyFill="1" applyBorder="1" applyAlignment="1" applyProtection="1">
      <alignment horizontal="center"/>
      <protection hidden="1"/>
    </xf>
    <xf numFmtId="166" fontId="18" fillId="0" borderId="1" xfId="1" applyNumberFormat="1" applyFont="1" applyFill="1" applyBorder="1" applyAlignment="1" applyProtection="1">
      <alignment horizontal="center"/>
      <protection hidden="1"/>
    </xf>
    <xf numFmtId="167" fontId="18" fillId="0" borderId="14" xfId="1" applyNumberFormat="1" applyFont="1" applyFill="1" applyBorder="1" applyAlignment="1" applyProtection="1">
      <alignment horizontal="center"/>
      <protection hidden="1"/>
    </xf>
    <xf numFmtId="166" fontId="18" fillId="0" borderId="16" xfId="1" applyNumberFormat="1" applyFont="1" applyFill="1" applyBorder="1" applyAlignment="1" applyProtection="1">
      <alignment horizontal="left" vertical="distributed" wrapText="1"/>
      <protection hidden="1"/>
    </xf>
    <xf numFmtId="0" fontId="20" fillId="0" borderId="0" xfId="1" applyFont="1"/>
    <xf numFmtId="166" fontId="19" fillId="0" borderId="5" xfId="1" applyNumberFormat="1" applyFont="1" applyFill="1" applyBorder="1" applyAlignment="1" applyProtection="1">
      <alignment horizontal="center"/>
      <protection hidden="1"/>
    </xf>
    <xf numFmtId="166" fontId="19" fillId="0" borderId="17" xfId="1" applyNumberFormat="1" applyFont="1" applyFill="1" applyBorder="1" applyAlignment="1" applyProtection="1">
      <alignment horizontal="left" vertical="distributed" wrapText="1"/>
      <protection hidden="1"/>
    </xf>
    <xf numFmtId="166" fontId="19" fillId="0" borderId="18" xfId="1" applyNumberFormat="1" applyFont="1" applyFill="1" applyBorder="1" applyAlignment="1" applyProtection="1">
      <alignment horizontal="left" vertical="distributed" wrapText="1"/>
      <protection hidden="1"/>
    </xf>
    <xf numFmtId="166" fontId="18" fillId="0" borderId="17" xfId="1" applyNumberFormat="1" applyFont="1" applyFill="1" applyBorder="1" applyAlignment="1" applyProtection="1">
      <alignment horizontal="left" vertical="distributed" wrapText="1"/>
      <protection hidden="1"/>
    </xf>
    <xf numFmtId="166" fontId="18" fillId="0" borderId="18" xfId="1" applyNumberFormat="1" applyFont="1" applyFill="1" applyBorder="1" applyAlignment="1" applyProtection="1">
      <alignment horizontal="left" vertical="distributed" wrapText="1"/>
      <protection hidden="1"/>
    </xf>
    <xf numFmtId="0" fontId="5" fillId="0" borderId="0" xfId="1" applyBorder="1"/>
    <xf numFmtId="165" fontId="18" fillId="0" borderId="19" xfId="1" applyNumberFormat="1" applyFont="1" applyFill="1" applyBorder="1" applyAlignment="1" applyProtection="1">
      <protection hidden="1"/>
    </xf>
    <xf numFmtId="165" fontId="18" fillId="0" borderId="20" xfId="1" applyNumberFormat="1" applyFont="1" applyFill="1" applyBorder="1" applyAlignment="1" applyProtection="1">
      <protection hidden="1"/>
    </xf>
    <xf numFmtId="166" fontId="18" fillId="0" borderId="20" xfId="1" applyNumberFormat="1" applyFont="1" applyFill="1" applyBorder="1" applyAlignment="1" applyProtection="1">
      <alignment horizontal="center"/>
      <protection hidden="1"/>
    </xf>
    <xf numFmtId="166" fontId="18" fillId="0" borderId="2" xfId="1" applyNumberFormat="1" applyFont="1" applyFill="1" applyBorder="1" applyAlignment="1" applyProtection="1">
      <alignment horizontal="center"/>
      <protection hidden="1"/>
    </xf>
    <xf numFmtId="167" fontId="18" fillId="0" borderId="20" xfId="1" applyNumberFormat="1" applyFont="1" applyFill="1" applyBorder="1" applyAlignment="1" applyProtection="1">
      <alignment horizontal="center"/>
      <protection hidden="1"/>
    </xf>
    <xf numFmtId="167" fontId="18" fillId="0" borderId="2" xfId="1" applyNumberFormat="1" applyFont="1" applyFill="1" applyBorder="1" applyAlignment="1" applyProtection="1">
      <alignment horizontal="center"/>
      <protection hidden="1"/>
    </xf>
    <xf numFmtId="166" fontId="18" fillId="0" borderId="21" xfId="1" applyNumberFormat="1" applyFont="1" applyFill="1" applyBorder="1" applyAlignment="1" applyProtection="1">
      <alignment horizontal="left" vertical="distributed" wrapText="1"/>
      <protection hidden="1"/>
    </xf>
    <xf numFmtId="166" fontId="18" fillId="0" borderId="22" xfId="1" applyNumberFormat="1" applyFont="1" applyFill="1" applyBorder="1" applyAlignment="1" applyProtection="1">
      <alignment horizontal="left" vertical="distributed" wrapText="1"/>
      <protection hidden="1"/>
    </xf>
    <xf numFmtId="4" fontId="18" fillId="0" borderId="19" xfId="1" applyNumberFormat="1" applyFont="1" applyFill="1" applyBorder="1" applyAlignment="1" applyProtection="1">
      <alignment horizontal="right" vertical="center"/>
      <protection hidden="1"/>
    </xf>
    <xf numFmtId="4" fontId="18" fillId="0" borderId="2" xfId="1" applyNumberFormat="1" applyFont="1" applyFill="1" applyBorder="1" applyAlignment="1" applyProtection="1">
      <alignment horizontal="right" vertical="center"/>
      <protection hidden="1"/>
    </xf>
    <xf numFmtId="0" fontId="18" fillId="0" borderId="2" xfId="1" applyNumberFormat="1" applyFont="1" applyFill="1" applyBorder="1" applyAlignment="1" applyProtection="1">
      <alignment horizontal="center" vertical="center"/>
      <protection hidden="1"/>
    </xf>
    <xf numFmtId="0" fontId="1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23" xfId="1" applyNumberFormat="1" applyFont="1" applyFill="1" applyBorder="1" applyAlignment="1" applyProtection="1">
      <alignment horizontal="left" vertical="center"/>
      <protection hidden="1"/>
    </xf>
    <xf numFmtId="0" fontId="18" fillId="0" borderId="24" xfId="1" applyNumberFormat="1" applyFont="1" applyFill="1" applyBorder="1" applyAlignment="1" applyProtection="1">
      <alignment horizontal="left" vertical="center"/>
      <protection hidden="1"/>
    </xf>
    <xf numFmtId="0" fontId="18" fillId="0" borderId="25" xfId="1" applyNumberFormat="1" applyFont="1" applyFill="1" applyBorder="1" applyAlignment="1" applyProtection="1">
      <alignment horizontal="left" vertical="center"/>
      <protection hidden="1"/>
    </xf>
    <xf numFmtId="0" fontId="18" fillId="0" borderId="26" xfId="1" applyNumberFormat="1" applyFont="1" applyFill="1" applyBorder="1" applyAlignment="1" applyProtection="1">
      <alignment horizontal="center" vertical="center"/>
      <protection hidden="1"/>
    </xf>
    <xf numFmtId="0" fontId="18" fillId="0" borderId="27" xfId="1" applyNumberFormat="1" applyFont="1" applyFill="1" applyBorder="1" applyAlignment="1" applyProtection="1">
      <alignment horizontal="center" vertical="center"/>
      <protection hidden="1"/>
    </xf>
    <xf numFmtId="0" fontId="18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26" xfId="1" applyNumberFormat="1" applyFont="1" applyFill="1" applyBorder="1" applyAlignment="1" applyProtection="1">
      <alignment horizontal="center" vertical="center"/>
      <protection hidden="1"/>
    </xf>
    <xf numFmtId="0" fontId="18" fillId="0" borderId="27" xfId="1" applyNumberFormat="1" applyFont="1" applyFill="1" applyBorder="1" applyAlignment="1" applyProtection="1">
      <alignment horizontal="center" vertical="center"/>
      <protection hidden="1"/>
    </xf>
    <xf numFmtId="0" fontId="18" fillId="0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1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18" fillId="0" borderId="0" xfId="1" applyNumberFormat="1" applyFont="1" applyFill="1" applyAlignment="1" applyProtection="1">
      <alignment horizontal="right"/>
      <protection hidden="1"/>
    </xf>
    <xf numFmtId="0" fontId="20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distributed"/>
      <protection hidden="1"/>
    </xf>
    <xf numFmtId="165" fontId="3" fillId="0" borderId="0" xfId="1" applyNumberFormat="1" applyFont="1" applyFill="1" applyAlignment="1" applyProtection="1">
      <protection hidden="1"/>
    </xf>
    <xf numFmtId="166" fontId="4" fillId="0" borderId="0" xfId="1" applyNumberFormat="1" applyFont="1" applyFill="1" applyAlignment="1" applyProtection="1">
      <protection hidden="1"/>
    </xf>
    <xf numFmtId="168" fontId="4" fillId="0" borderId="0" xfId="1" applyNumberFormat="1" applyFont="1" applyFill="1" applyAlignment="1" applyProtection="1">
      <protection hidden="1"/>
    </xf>
    <xf numFmtId="0" fontId="19" fillId="2" borderId="0" xfId="1" applyNumberFormat="1" applyFont="1" applyFill="1" applyAlignment="1" applyProtection="1">
      <protection hidden="1"/>
    </xf>
    <xf numFmtId="165" fontId="19" fillId="0" borderId="0" xfId="2" applyNumberFormat="1" applyFont="1" applyFill="1" applyAlignment="1" applyProtection="1">
      <protection hidden="1"/>
    </xf>
    <xf numFmtId="0" fontId="19" fillId="0" borderId="0" xfId="1" applyNumberFormat="1" applyFont="1" applyFill="1" applyAlignment="1" applyProtection="1">
      <protection hidden="1"/>
    </xf>
    <xf numFmtId="0" fontId="19" fillId="0" borderId="0" xfId="2" applyNumberFormat="1" applyFont="1" applyFill="1" applyAlignment="1" applyProtection="1">
      <protection hidden="1"/>
    </xf>
    <xf numFmtId="0" fontId="19" fillId="0" borderId="0" xfId="1" applyFont="1" applyAlignment="1" applyProtection="1">
      <alignment horizontal="left"/>
      <protection hidden="1"/>
    </xf>
    <xf numFmtId="0" fontId="5" fillId="0" borderId="0" xfId="1" applyAlignment="1" applyProtection="1">
      <alignment horizontal="justify" vertical="justify"/>
      <protection hidden="1"/>
    </xf>
    <xf numFmtId="0" fontId="5" fillId="0" borderId="0" xfId="1" applyProtection="1"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169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22" fillId="0" borderId="0" xfId="1" applyNumberFormat="1" applyFont="1" applyFill="1" applyAlignment="1" applyProtection="1">
      <alignment horizontal="centerContinuous"/>
      <protection hidden="1"/>
    </xf>
    <xf numFmtId="0" fontId="20" fillId="0" borderId="0" xfId="1" applyNumberFormat="1" applyFont="1" applyFill="1" applyAlignment="1" applyProtection="1">
      <alignment horizontal="justify" vertical="justify"/>
      <protection hidden="1"/>
    </xf>
    <xf numFmtId="0" fontId="20" fillId="0" borderId="0" xfId="1" applyNumberFormat="1" applyFont="1" applyFill="1" applyAlignment="1" applyProtection="1">
      <alignment horizontal="centerContinuous"/>
      <protection hidden="1"/>
    </xf>
    <xf numFmtId="0" fontId="20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0" fillId="0" borderId="0" xfId="1" applyNumberFormat="1" applyFont="1" applyFill="1" applyAlignment="1" applyProtection="1">
      <alignment horizontal="right"/>
      <protection hidden="1"/>
    </xf>
    <xf numFmtId="169" fontId="20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169" fontId="20" fillId="0" borderId="0" xfId="1" applyNumberFormat="1" applyFont="1" applyFill="1" applyAlignment="1" applyProtection="1">
      <alignment horizontal="centerContinuous"/>
      <protection hidden="1"/>
    </xf>
    <xf numFmtId="0" fontId="23" fillId="0" borderId="0" xfId="1" applyNumberFormat="1" applyFont="1" applyFill="1" applyBorder="1" applyAlignment="1" applyProtection="1">
      <alignment horizontal="center" vertical="justify"/>
      <protection hidden="1"/>
    </xf>
    <xf numFmtId="0" fontId="23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3" fillId="0" borderId="0" xfId="1" applyNumberFormat="1" applyFont="1" applyFill="1" applyBorder="1" applyAlignment="1" applyProtection="1">
      <alignment horizontal="center" vertical="justify"/>
      <protection hidden="1"/>
    </xf>
    <xf numFmtId="0" fontId="23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Border="1" applyAlignment="1" applyProtection="1">
      <alignment horizontal="right"/>
      <protection hidden="1"/>
    </xf>
    <xf numFmtId="0" fontId="5" fillId="0" borderId="32" xfId="1" applyBorder="1" applyAlignment="1" applyProtection="1">
      <alignment horizontal="justify" vertical="justify"/>
      <protection hidden="1"/>
    </xf>
    <xf numFmtId="0" fontId="24" fillId="0" borderId="18" xfId="1" applyNumberFormat="1" applyFont="1" applyFill="1" applyBorder="1" applyAlignment="1" applyProtection="1">
      <alignment horizontal="center" vertical="justify"/>
      <protection hidden="1"/>
    </xf>
    <xf numFmtId="0" fontId="24" fillId="0" borderId="13" xfId="1" applyNumberFormat="1" applyFont="1" applyFill="1" applyBorder="1" applyAlignment="1" applyProtection="1">
      <alignment horizontal="center" vertical="justify"/>
      <protection hidden="1"/>
    </xf>
    <xf numFmtId="0" fontId="24" fillId="0" borderId="5" xfId="1" applyNumberFormat="1" applyFont="1" applyFill="1" applyBorder="1" applyAlignment="1" applyProtection="1">
      <alignment horizontal="center" vertical="justify"/>
      <protection hidden="1"/>
    </xf>
    <xf numFmtId="0" fontId="24" fillId="0" borderId="1" xfId="1" applyNumberFormat="1" applyFont="1" applyFill="1" applyBorder="1" applyAlignment="1" applyProtection="1">
      <alignment horizontal="center" vertical="top" wrapText="1"/>
      <protection hidden="1"/>
    </xf>
    <xf numFmtId="0" fontId="24" fillId="0" borderId="1" xfId="1" applyNumberFormat="1" applyFont="1" applyFill="1" applyBorder="1" applyAlignment="1" applyProtection="1">
      <alignment horizontal="right" vertical="top" wrapText="1"/>
      <protection hidden="1"/>
    </xf>
    <xf numFmtId="164" fontId="24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24" fillId="0" borderId="1" xfId="1" applyNumberFormat="1" applyFont="1" applyFill="1" applyBorder="1" applyAlignment="1" applyProtection="1">
      <alignment horizontal="center"/>
      <protection hidden="1"/>
    </xf>
    <xf numFmtId="0" fontId="24" fillId="0" borderId="0" xfId="1" applyNumberFormat="1" applyFont="1" applyFill="1" applyAlignment="1" applyProtection="1">
      <protection hidden="1"/>
    </xf>
    <xf numFmtId="0" fontId="24" fillId="0" borderId="18" xfId="1" applyNumberFormat="1" applyFont="1" applyFill="1" applyBorder="1" applyAlignment="1" applyProtection="1">
      <alignment horizontal="left"/>
      <protection hidden="1"/>
    </xf>
    <xf numFmtId="0" fontId="24" fillId="0" borderId="13" xfId="1" applyNumberFormat="1" applyFont="1" applyFill="1" applyBorder="1" applyAlignment="1" applyProtection="1">
      <alignment horizontal="left"/>
      <protection hidden="1"/>
    </xf>
    <xf numFmtId="0" fontId="24" fillId="0" borderId="5" xfId="1" applyNumberFormat="1" applyFont="1" applyFill="1" applyBorder="1" applyAlignment="1" applyProtection="1">
      <alignment horizontal="left"/>
      <protection hidden="1"/>
    </xf>
    <xf numFmtId="167" fontId="24" fillId="0" borderId="1" xfId="1" applyNumberFormat="1" applyFont="1" applyFill="1" applyBorder="1" applyAlignment="1" applyProtection="1">
      <protection hidden="1"/>
    </xf>
    <xf numFmtId="170" fontId="24" fillId="0" borderId="1" xfId="1" applyNumberFormat="1" applyFont="1" applyFill="1" applyBorder="1" applyAlignment="1" applyProtection="1">
      <alignment horizontal="right"/>
      <protection hidden="1"/>
    </xf>
    <xf numFmtId="166" fontId="24" fillId="0" borderId="1" xfId="1" applyNumberFormat="1" applyFont="1" applyFill="1" applyBorder="1" applyAlignment="1" applyProtection="1">
      <alignment horizontal="right"/>
      <protection hidden="1"/>
    </xf>
    <xf numFmtId="169" fontId="24" fillId="0" borderId="1" xfId="1" applyNumberFormat="1" applyFont="1" applyFill="1" applyBorder="1" applyAlignment="1" applyProtection="1">
      <alignment horizontal="center" wrapText="1"/>
      <protection hidden="1"/>
    </xf>
    <xf numFmtId="169" fontId="24" fillId="0" borderId="1" xfId="1" applyNumberFormat="1" applyFont="1" applyFill="1" applyBorder="1" applyAlignment="1" applyProtection="1">
      <alignment horizontal="center"/>
      <protection hidden="1"/>
    </xf>
    <xf numFmtId="171" fontId="24" fillId="0" borderId="1" xfId="1" applyNumberFormat="1" applyFont="1" applyFill="1" applyBorder="1" applyAlignment="1" applyProtection="1">
      <alignment horizontal="right" wrapText="1"/>
      <protection hidden="1"/>
    </xf>
    <xf numFmtId="168" fontId="24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4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5" fillId="0" borderId="1" xfId="1" applyNumberFormat="1" applyFont="1" applyFill="1" applyBorder="1" applyAlignment="1" applyProtection="1">
      <protection hidden="1"/>
    </xf>
    <xf numFmtId="165" fontId="25" fillId="0" borderId="1" xfId="1" applyNumberFormat="1" applyFont="1" applyFill="1" applyBorder="1" applyAlignment="1" applyProtection="1">
      <protection hidden="1"/>
    </xf>
    <xf numFmtId="4" fontId="24" fillId="0" borderId="1" xfId="1" applyNumberFormat="1" applyFont="1" applyFill="1" applyBorder="1" applyAlignment="1" applyProtection="1">
      <protection hidden="1"/>
    </xf>
    <xf numFmtId="3" fontId="24" fillId="0" borderId="1" xfId="1" applyNumberFormat="1" applyFont="1" applyFill="1" applyBorder="1" applyAlignment="1" applyProtection="1">
      <protection hidden="1"/>
    </xf>
    <xf numFmtId="0" fontId="25" fillId="0" borderId="0" xfId="1" applyNumberFormat="1" applyFont="1" applyFill="1" applyBorder="1" applyAlignment="1" applyProtection="1">
      <protection hidden="1"/>
    </xf>
    <xf numFmtId="168" fontId="24" fillId="0" borderId="18" xfId="1" applyNumberFormat="1" applyFont="1" applyFill="1" applyBorder="1" applyAlignment="1" applyProtection="1">
      <alignment horizontal="justify" vertical="justify" wrapText="1"/>
      <protection hidden="1"/>
    </xf>
    <xf numFmtId="168" fontId="25" fillId="0" borderId="13" xfId="1" applyNumberFormat="1" applyFont="1" applyFill="1" applyBorder="1" applyAlignment="1" applyProtection="1">
      <protection hidden="1"/>
    </xf>
    <xf numFmtId="167" fontId="24" fillId="0" borderId="14" xfId="1" applyNumberFormat="1" applyFont="1" applyFill="1" applyBorder="1" applyAlignment="1" applyProtection="1">
      <protection hidden="1"/>
    </xf>
    <xf numFmtId="170" fontId="24" fillId="0" borderId="14" xfId="1" applyNumberFormat="1" applyFont="1" applyFill="1" applyBorder="1" applyAlignment="1" applyProtection="1">
      <alignment horizontal="right"/>
      <protection hidden="1"/>
    </xf>
    <xf numFmtId="165" fontId="25" fillId="0" borderId="5" xfId="1" applyNumberFormat="1" applyFont="1" applyFill="1" applyBorder="1" applyAlignment="1" applyProtection="1">
      <protection hidden="1"/>
    </xf>
    <xf numFmtId="165" fontId="25" fillId="0" borderId="14" xfId="1" applyNumberFormat="1" applyFont="1" applyFill="1" applyBorder="1" applyAlignment="1" applyProtection="1">
      <protection hidden="1"/>
    </xf>
    <xf numFmtId="168" fontId="24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5" fillId="0" borderId="14" xfId="1" applyNumberFormat="1" applyFont="1" applyFill="1" applyBorder="1" applyAlignment="1" applyProtection="1">
      <alignment horizontal="left" vertical="justify" wrapText="1"/>
      <protection hidden="1"/>
    </xf>
    <xf numFmtId="168" fontId="25" fillId="0" borderId="13" xfId="1" applyNumberFormat="1" applyFont="1" applyFill="1" applyBorder="1" applyAlignment="1" applyProtection="1">
      <alignment horizontal="left" vertical="justify" wrapText="1"/>
      <protection hidden="1"/>
    </xf>
    <xf numFmtId="168" fontId="25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25" fillId="0" borderId="1" xfId="1" applyNumberFormat="1" applyFont="1" applyFill="1" applyBorder="1" applyAlignment="1" applyProtection="1">
      <protection hidden="1"/>
    </xf>
    <xf numFmtId="170" fontId="25" fillId="0" borderId="14" xfId="1" applyNumberFormat="1" applyFont="1" applyFill="1" applyBorder="1" applyAlignment="1" applyProtection="1">
      <alignment horizontal="right"/>
      <protection hidden="1"/>
    </xf>
    <xf numFmtId="168" fontId="24" fillId="0" borderId="33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5" fillId="0" borderId="1" xfId="1" applyNumberFormat="1" applyFont="1" applyFill="1" applyBorder="1" applyAlignment="1" applyProtection="1">
      <alignment horizontal="right"/>
      <protection hidden="1"/>
    </xf>
    <xf numFmtId="4" fontId="25" fillId="0" borderId="1" xfId="1" applyNumberFormat="1" applyFont="1" applyFill="1" applyBorder="1" applyAlignment="1" applyProtection="1">
      <protection hidden="1"/>
    </xf>
    <xf numFmtId="3" fontId="25" fillId="0" borderId="1" xfId="1" applyNumberFormat="1" applyFont="1" applyFill="1" applyBorder="1" applyAlignment="1" applyProtection="1">
      <protection hidden="1"/>
    </xf>
    <xf numFmtId="172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1" xfId="3" applyFont="1" applyBorder="1"/>
    <xf numFmtId="166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25" fillId="0" borderId="14" xfId="1" applyNumberFormat="1" applyFont="1" applyFill="1" applyBorder="1" applyAlignment="1" applyProtection="1">
      <protection hidden="1"/>
    </xf>
    <xf numFmtId="0" fontId="26" fillId="0" borderId="1" xfId="3" applyFont="1" applyBorder="1" applyAlignment="1">
      <alignment horizontal="right"/>
    </xf>
    <xf numFmtId="166" fontId="24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3" xfId="3" applyFont="1" applyBorder="1" applyAlignment="1"/>
    <xf numFmtId="168" fontId="24" fillId="0" borderId="13" xfId="1" applyNumberFormat="1" applyFont="1" applyFill="1" applyBorder="1" applyAlignment="1" applyProtection="1">
      <protection hidden="1"/>
    </xf>
    <xf numFmtId="170" fontId="27" fillId="0" borderId="14" xfId="3" applyNumberFormat="1" applyFont="1" applyBorder="1"/>
    <xf numFmtId="165" fontId="24" fillId="0" borderId="5" xfId="1" applyNumberFormat="1" applyFont="1" applyFill="1" applyBorder="1" applyAlignment="1" applyProtection="1">
      <protection hidden="1"/>
    </xf>
    <xf numFmtId="165" fontId="24" fillId="0" borderId="1" xfId="1" applyNumberFormat="1" applyFont="1" applyFill="1" applyBorder="1" applyAlignment="1" applyProtection="1">
      <protection hidden="1"/>
    </xf>
    <xf numFmtId="165" fontId="24" fillId="0" borderId="14" xfId="1" applyNumberFormat="1" applyFont="1" applyFill="1" applyBorder="1" applyAlignment="1" applyProtection="1">
      <protection hidden="1"/>
    </xf>
    <xf numFmtId="168" fontId="24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3" xfId="1" applyNumberFormat="1" applyFont="1" applyFill="1" applyBorder="1" applyAlignment="1" applyProtection="1">
      <alignment horizontal="justify" vertical="justify" wrapText="1"/>
      <protection hidden="1"/>
    </xf>
    <xf numFmtId="166" fontId="25" fillId="0" borderId="5" xfId="1" applyNumberFormat="1" applyFont="1" applyFill="1" applyBorder="1" applyAlignment="1" applyProtection="1">
      <alignment horizontal="justify" vertical="justify" wrapText="1"/>
      <protection hidden="1"/>
    </xf>
    <xf numFmtId="170" fontId="26" fillId="0" borderId="14" xfId="3" applyNumberFormat="1" applyFont="1" applyBorder="1" applyAlignment="1">
      <alignment horizontal="right"/>
    </xf>
    <xf numFmtId="4" fontId="5" fillId="0" borderId="0" xfId="1" applyNumberFormat="1"/>
    <xf numFmtId="166" fontId="2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5" fillId="0" borderId="1" xfId="1" applyFont="1" applyBorder="1" applyAlignment="1">
      <alignment wrapText="1"/>
    </xf>
    <xf numFmtId="0" fontId="26" fillId="0" borderId="14" xfId="3" applyFont="1" applyBorder="1"/>
    <xf numFmtId="168" fontId="24" fillId="0" borderId="33" xfId="1" applyNumberFormat="1" applyFont="1" applyFill="1" applyBorder="1" applyAlignment="1" applyProtection="1">
      <alignment horizontal="justify" vertical="justify" wrapText="1"/>
      <protection hidden="1"/>
    </xf>
    <xf numFmtId="168" fontId="24" fillId="3" borderId="1" xfId="1" applyNumberFormat="1" applyFont="1" applyFill="1" applyBorder="1" applyAlignment="1" applyProtection="1">
      <alignment horizontal="justify" vertical="justify" wrapText="1"/>
      <protection hidden="1"/>
    </xf>
    <xf numFmtId="168" fontId="25" fillId="3" borderId="13" xfId="1" applyNumberFormat="1" applyFont="1" applyFill="1" applyBorder="1" applyAlignment="1" applyProtection="1">
      <protection hidden="1"/>
    </xf>
    <xf numFmtId="167" fontId="24" fillId="3" borderId="14" xfId="1" applyNumberFormat="1" applyFont="1" applyFill="1" applyBorder="1" applyAlignment="1" applyProtection="1">
      <protection hidden="1"/>
    </xf>
    <xf numFmtId="170" fontId="24" fillId="3" borderId="14" xfId="1" applyNumberFormat="1" applyFont="1" applyFill="1" applyBorder="1" applyAlignment="1" applyProtection="1">
      <alignment horizontal="right"/>
      <protection hidden="1"/>
    </xf>
    <xf numFmtId="166" fontId="24" fillId="3" borderId="1" xfId="1" applyNumberFormat="1" applyFont="1" applyFill="1" applyBorder="1" applyAlignment="1" applyProtection="1">
      <alignment horizontal="right"/>
      <protection hidden="1"/>
    </xf>
    <xf numFmtId="165" fontId="25" fillId="3" borderId="5" xfId="1" applyNumberFormat="1" applyFont="1" applyFill="1" applyBorder="1" applyAlignment="1" applyProtection="1">
      <protection hidden="1"/>
    </xf>
    <xf numFmtId="165" fontId="25" fillId="3" borderId="1" xfId="1" applyNumberFormat="1" applyFont="1" applyFill="1" applyBorder="1" applyAlignment="1" applyProtection="1">
      <protection hidden="1"/>
    </xf>
    <xf numFmtId="165" fontId="25" fillId="3" borderId="14" xfId="1" applyNumberFormat="1" applyFont="1" applyFill="1" applyBorder="1" applyAlignment="1" applyProtection="1">
      <protection hidden="1"/>
    </xf>
    <xf numFmtId="167" fontId="24" fillId="3" borderId="1" xfId="1" applyNumberFormat="1" applyFont="1" applyFill="1" applyBorder="1" applyAlignment="1" applyProtection="1">
      <protection hidden="1"/>
    </xf>
    <xf numFmtId="167" fontId="25" fillId="3" borderId="1" xfId="1" applyNumberFormat="1" applyFont="1" applyFill="1" applyBorder="1" applyAlignment="1" applyProtection="1">
      <protection hidden="1"/>
    </xf>
    <xf numFmtId="168" fontId="24" fillId="3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3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3" borderId="1" xfId="1" applyNumberFormat="1" applyFont="1" applyFill="1" applyBorder="1" applyAlignment="1" applyProtection="1">
      <alignment horizontal="justify" vertical="justify" wrapText="1"/>
      <protection hidden="1"/>
    </xf>
    <xf numFmtId="168" fontId="25" fillId="3" borderId="1" xfId="1" applyNumberFormat="1" applyFont="1" applyFill="1" applyBorder="1" applyAlignment="1" applyProtection="1">
      <protection hidden="1"/>
    </xf>
    <xf numFmtId="166" fontId="25" fillId="3" borderId="1" xfId="1" applyNumberFormat="1" applyFont="1" applyFill="1" applyBorder="1" applyAlignment="1" applyProtection="1">
      <alignment horizontal="right"/>
      <protection hidden="1"/>
    </xf>
    <xf numFmtId="172" fontId="25" fillId="3" borderId="14" xfId="1" applyNumberFormat="1" applyFont="1" applyFill="1" applyBorder="1" applyAlignment="1" applyProtection="1">
      <alignment horizontal="justify" vertical="justify" wrapText="1"/>
      <protection hidden="1"/>
    </xf>
    <xf numFmtId="166" fontId="25" fillId="3" borderId="1" xfId="1" applyNumberFormat="1" applyFont="1" applyFill="1" applyBorder="1" applyAlignment="1" applyProtection="1">
      <alignment horizontal="justify" vertical="justify" wrapText="1"/>
      <protection hidden="1"/>
    </xf>
    <xf numFmtId="167" fontId="25" fillId="3" borderId="14" xfId="1" applyNumberFormat="1" applyFont="1" applyFill="1" applyBorder="1" applyAlignment="1" applyProtection="1">
      <protection hidden="1"/>
    </xf>
    <xf numFmtId="168" fontId="24" fillId="3" borderId="5" xfId="1" applyNumberFormat="1" applyFont="1" applyFill="1" applyBorder="1" applyAlignment="1" applyProtection="1">
      <alignment horizontal="justify" vertical="justify" wrapText="1"/>
      <protection hidden="1"/>
    </xf>
    <xf numFmtId="172" fontId="25" fillId="3" borderId="5" xfId="1" applyNumberFormat="1" applyFont="1" applyFill="1" applyBorder="1" applyAlignment="1" applyProtection="1">
      <alignment horizontal="justify" vertical="justify" wrapText="1"/>
      <protection hidden="1"/>
    </xf>
    <xf numFmtId="172" fontId="25" fillId="3" borderId="13" xfId="1" applyNumberFormat="1" applyFont="1" applyFill="1" applyBorder="1" applyAlignment="1" applyProtection="1">
      <alignment horizontal="justify" vertical="justify" wrapText="1"/>
      <protection hidden="1"/>
    </xf>
    <xf numFmtId="168" fontId="24" fillId="0" borderId="14" xfId="1" applyNumberFormat="1" applyFont="1" applyFill="1" applyBorder="1" applyAlignment="1" applyProtection="1">
      <alignment horizontal="left" vertical="justify" wrapText="1"/>
      <protection hidden="1"/>
    </xf>
    <xf numFmtId="168" fontId="24" fillId="0" borderId="13" xfId="1" applyNumberFormat="1" applyFont="1" applyFill="1" applyBorder="1" applyAlignment="1" applyProtection="1">
      <alignment horizontal="left" vertical="justify" wrapText="1"/>
      <protection hidden="1"/>
    </xf>
    <xf numFmtId="168" fontId="24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4" xfId="3" applyFont="1" applyBorder="1" applyAlignment="1">
      <alignment horizontal="left" vertical="distributed"/>
    </xf>
    <xf numFmtId="0" fontId="26" fillId="0" borderId="5" xfId="3" applyFont="1" applyBorder="1" applyAlignment="1">
      <alignment horizontal="left" vertical="distributed"/>
    </xf>
    <xf numFmtId="168" fontId="24" fillId="0" borderId="14" xfId="1" applyNumberFormat="1" applyFont="1" applyFill="1" applyBorder="1" applyAlignment="1" applyProtection="1">
      <alignment horizontal="justify" vertical="justify" wrapText="1"/>
      <protection hidden="1"/>
    </xf>
    <xf numFmtId="168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4" fillId="3" borderId="33" xfId="1" applyNumberFormat="1" applyFont="1" applyFill="1" applyBorder="1" applyAlignment="1" applyProtection="1">
      <alignment horizontal="justify" vertical="justify" wrapText="1"/>
      <protection hidden="1"/>
    </xf>
    <xf numFmtId="3" fontId="24" fillId="3" borderId="1" xfId="1" applyNumberFormat="1" applyFont="1" applyFill="1" applyBorder="1" applyAlignment="1" applyProtection="1">
      <protection hidden="1"/>
    </xf>
    <xf numFmtId="168" fontId="24" fillId="0" borderId="34" xfId="1" applyNumberFormat="1" applyFont="1" applyFill="1" applyBorder="1" applyAlignment="1" applyProtection="1">
      <alignment horizontal="justify" vertical="justify" wrapText="1"/>
      <protection hidden="1"/>
    </xf>
    <xf numFmtId="168" fontId="24" fillId="0" borderId="35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1" xfId="3" applyFont="1" applyBorder="1" applyAlignment="1">
      <alignment vertical="distributed"/>
    </xf>
    <xf numFmtId="0" fontId="25" fillId="0" borderId="1" xfId="1" applyFont="1" applyFill="1" applyBorder="1"/>
    <xf numFmtId="4" fontId="25" fillId="0" borderId="1" xfId="1" applyNumberFormat="1" applyFont="1" applyFill="1" applyBorder="1"/>
    <xf numFmtId="3" fontId="25" fillId="0" borderId="1" xfId="1" applyNumberFormat="1" applyFont="1" applyFill="1" applyBorder="1"/>
    <xf numFmtId="0" fontId="26" fillId="0" borderId="1" xfId="3" applyFont="1" applyFill="1" applyBorder="1" applyAlignment="1">
      <alignment horizontal="right"/>
    </xf>
    <xf numFmtId="166" fontId="25" fillId="0" borderId="1" xfId="1" applyNumberFormat="1" applyFont="1" applyFill="1" applyBorder="1"/>
    <xf numFmtId="166" fontId="24" fillId="0" borderId="13" xfId="1" applyNumberFormat="1" applyFont="1" applyFill="1" applyBorder="1" applyAlignment="1" applyProtection="1">
      <alignment horizontal="left" vertical="justify" wrapText="1"/>
      <protection hidden="1"/>
    </xf>
    <xf numFmtId="166" fontId="24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24" fillId="0" borderId="1" xfId="1" applyNumberFormat="1" applyFont="1" applyFill="1" applyBorder="1" applyAlignment="1" applyProtection="1">
      <protection hidden="1"/>
    </xf>
    <xf numFmtId="170" fontId="24" fillId="0" borderId="1" xfId="1" applyNumberFormat="1" applyFont="1" applyFill="1" applyBorder="1"/>
    <xf numFmtId="166" fontId="24" fillId="0" borderId="1" xfId="1" applyNumberFormat="1" applyFont="1" applyBorder="1"/>
    <xf numFmtId="0" fontId="24" fillId="0" borderId="1" xfId="1" applyFont="1" applyBorder="1"/>
    <xf numFmtId="4" fontId="24" fillId="0" borderId="1" xfId="1" applyNumberFormat="1" applyFont="1" applyFill="1" applyBorder="1"/>
    <xf numFmtId="3" fontId="24" fillId="0" borderId="1" xfId="1" applyNumberFormat="1" applyFont="1" applyBorder="1"/>
    <xf numFmtId="166" fontId="24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4" fillId="0" borderId="13" xfId="1" applyNumberFormat="1" applyFont="1" applyFill="1" applyBorder="1" applyAlignment="1" applyProtection="1">
      <alignment horizontal="left" vertical="justify" wrapText="1"/>
      <protection hidden="1"/>
    </xf>
    <xf numFmtId="173" fontId="25" fillId="0" borderId="1" xfId="1" applyNumberFormat="1" applyFont="1" applyFill="1" applyBorder="1"/>
    <xf numFmtId="166" fontId="25" fillId="0" borderId="1" xfId="1" applyNumberFormat="1" applyFont="1" applyBorder="1"/>
    <xf numFmtId="0" fontId="25" fillId="0" borderId="1" xfId="1" applyFont="1" applyBorder="1"/>
    <xf numFmtId="3" fontId="25" fillId="0" borderId="1" xfId="1" applyNumberFormat="1" applyFont="1" applyBorder="1"/>
    <xf numFmtId="166" fontId="25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25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4" fillId="0" borderId="14" xfId="1" applyNumberFormat="1" applyFont="1" applyFill="1" applyBorder="1" applyAlignment="1" applyProtection="1">
      <alignment horizontal="left" vertical="justify" wrapText="1"/>
      <protection hidden="1"/>
    </xf>
    <xf numFmtId="166" fontId="24" fillId="0" borderId="1" xfId="1" applyNumberFormat="1" applyFont="1" applyFill="1" applyBorder="1" applyAlignment="1" applyProtection="1">
      <alignment horizontal="left" vertical="justify" wrapText="1"/>
      <protection hidden="1"/>
    </xf>
    <xf numFmtId="168" fontId="24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0" xfId="1" applyBorder="1" applyAlignment="1" applyProtection="1">
      <alignment horizontal="justify" vertical="justify"/>
      <protection hidden="1"/>
    </xf>
    <xf numFmtId="166" fontId="25" fillId="0" borderId="14" xfId="1" applyNumberFormat="1" applyFont="1" applyFill="1" applyBorder="1" applyAlignment="1" applyProtection="1">
      <alignment vertical="justify" wrapText="1"/>
      <protection hidden="1"/>
    </xf>
    <xf numFmtId="166" fontId="25" fillId="0" borderId="13" xfId="1" applyNumberFormat="1" applyFont="1" applyFill="1" applyBorder="1" applyAlignment="1" applyProtection="1">
      <alignment vertical="justify" wrapText="1"/>
      <protection hidden="1"/>
    </xf>
    <xf numFmtId="166" fontId="25" fillId="0" borderId="5" xfId="1" applyNumberFormat="1" applyFont="1" applyFill="1" applyBorder="1" applyAlignment="1" applyProtection="1">
      <alignment vertical="justify" wrapText="1"/>
      <protection hidden="1"/>
    </xf>
    <xf numFmtId="172" fontId="25" fillId="0" borderId="14" xfId="1" applyNumberFormat="1" applyFont="1" applyFill="1" applyBorder="1" applyAlignment="1" applyProtection="1">
      <alignment vertical="justify" wrapText="1"/>
      <protection hidden="1"/>
    </xf>
    <xf numFmtId="172" fontId="25" fillId="0" borderId="13" xfId="1" applyNumberFormat="1" applyFont="1" applyFill="1" applyBorder="1" applyAlignment="1" applyProtection="1">
      <alignment vertical="justify" wrapText="1"/>
      <protection hidden="1"/>
    </xf>
    <xf numFmtId="172" fontId="25" fillId="0" borderId="5" xfId="1" applyNumberFormat="1" applyFont="1" applyFill="1" applyBorder="1" applyAlignment="1" applyProtection="1">
      <alignment vertical="justify" wrapText="1"/>
      <protection hidden="1"/>
    </xf>
    <xf numFmtId="0" fontId="24" fillId="0" borderId="1" xfId="1" applyNumberFormat="1" applyFont="1" applyFill="1" applyBorder="1" applyAlignment="1" applyProtection="1">
      <protection hidden="1"/>
    </xf>
    <xf numFmtId="0" fontId="24" fillId="0" borderId="1" xfId="1" applyNumberFormat="1" applyFont="1" applyFill="1" applyBorder="1" applyAlignment="1" applyProtection="1">
      <alignment horizontal="right"/>
      <protection hidden="1"/>
    </xf>
    <xf numFmtId="0" fontId="25" fillId="0" borderId="0" xfId="1" applyNumberFormat="1" applyFont="1" applyFill="1" applyAlignment="1" applyProtection="1">
      <protection hidden="1"/>
    </xf>
    <xf numFmtId="0" fontId="5" fillId="0" borderId="0" xfId="1" applyAlignment="1">
      <alignment horizontal="justify" vertical="justify"/>
    </xf>
    <xf numFmtId="0" fontId="5" fillId="0" borderId="0" xfId="1" applyFill="1" applyAlignment="1">
      <alignment horizontal="right"/>
    </xf>
    <xf numFmtId="0" fontId="5" fillId="0" borderId="0" xfId="1" applyAlignment="1">
      <alignment horizontal="right"/>
    </xf>
    <xf numFmtId="169" fontId="5" fillId="0" borderId="0" xfId="1" applyNumberFormat="1"/>
    <xf numFmtId="0" fontId="9" fillId="0" borderId="0" xfId="1" applyFont="1" applyFill="1" applyAlignment="1" applyProtection="1">
      <alignment horizontal="justify" vertical="justify"/>
      <protection hidden="1"/>
    </xf>
    <xf numFmtId="0" fontId="10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Font="1" applyFill="1" applyAlignment="1" applyProtection="1">
      <protection hidden="1"/>
    </xf>
    <xf numFmtId="0" fontId="19" fillId="0" borderId="0" xfId="1" applyFont="1" applyFill="1"/>
    <xf numFmtId="0" fontId="28" fillId="0" borderId="0" xfId="3" applyFont="1" applyFill="1"/>
    <xf numFmtId="0" fontId="2" fillId="0" borderId="0" xfId="3"/>
    <xf numFmtId="0" fontId="4" fillId="0" borderId="0" xfId="1" applyNumberFormat="1" applyFont="1" applyFill="1" applyAlignment="1" applyProtection="1">
      <alignment horizontal="centerContinuous"/>
      <protection hidden="1"/>
    </xf>
    <xf numFmtId="0" fontId="19" fillId="2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19" fillId="0" borderId="0" xfId="1" applyFont="1" applyFill="1" applyProtection="1">
      <protection hidden="1"/>
    </xf>
    <xf numFmtId="0" fontId="28" fillId="0" borderId="0" xfId="3" applyFont="1" applyFill="1" applyAlignment="1">
      <alignment horizontal="right"/>
    </xf>
    <xf numFmtId="0" fontId="29" fillId="0" borderId="36" xfId="1" applyNumberFormat="1" applyFont="1" applyFill="1" applyBorder="1" applyAlignment="1" applyProtection="1">
      <alignment horizontal="center" vertical="center"/>
      <protection hidden="1"/>
    </xf>
    <xf numFmtId="0" fontId="29" fillId="0" borderId="37" xfId="1" applyNumberFormat="1" applyFont="1" applyFill="1" applyBorder="1" applyAlignment="1" applyProtection="1">
      <alignment horizontal="center" vertical="center"/>
      <protection hidden="1"/>
    </xf>
    <xf numFmtId="0" fontId="29" fillId="0" borderId="37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38" xfId="3" applyFont="1" applyFill="1" applyBorder="1" applyAlignment="1">
      <alignment horizontal="center" vertical="center" wrapText="1"/>
    </xf>
    <xf numFmtId="0" fontId="29" fillId="0" borderId="39" xfId="1" applyNumberFormat="1" applyFont="1" applyFill="1" applyBorder="1" applyAlignment="1" applyProtection="1">
      <alignment horizontal="center" vertical="center"/>
      <protection hidden="1"/>
    </xf>
    <xf numFmtId="0" fontId="29" fillId="0" borderId="2" xfId="1" applyNumberFormat="1" applyFont="1" applyFill="1" applyBorder="1" applyAlignment="1" applyProtection="1">
      <alignment horizontal="center" vertical="center"/>
      <protection hidden="1"/>
    </xf>
    <xf numFmtId="0" fontId="29" fillId="0" borderId="14" xfId="1" applyNumberFormat="1" applyFont="1" applyFill="1" applyBorder="1" applyAlignment="1" applyProtection="1">
      <alignment horizontal="left" vertical="center"/>
      <protection hidden="1"/>
    </xf>
    <xf numFmtId="0" fontId="29" fillId="0" borderId="13" xfId="1" applyNumberFormat="1" applyFont="1" applyFill="1" applyBorder="1" applyAlignment="1" applyProtection="1">
      <alignment horizontal="left" vertical="center"/>
      <protection hidden="1"/>
    </xf>
    <xf numFmtId="0" fontId="29" fillId="0" borderId="5" xfId="1" applyNumberFormat="1" applyFont="1" applyFill="1" applyBorder="1" applyAlignment="1" applyProtection="1">
      <alignment horizontal="left" vertical="center"/>
      <protection hidden="1"/>
    </xf>
    <xf numFmtId="166" fontId="29" fillId="0" borderId="2" xfId="1" applyNumberFormat="1" applyFont="1" applyFill="1" applyBorder="1" applyAlignment="1" applyProtection="1">
      <alignment horizontal="right" vertical="center" wrapText="1"/>
      <protection hidden="1"/>
    </xf>
    <xf numFmtId="167" fontId="29" fillId="0" borderId="2" xfId="1" applyNumberFormat="1" applyFont="1" applyFill="1" applyBorder="1" applyAlignment="1" applyProtection="1">
      <alignment horizontal="right" vertical="center" wrapText="1"/>
      <protection hidden="1"/>
    </xf>
    <xf numFmtId="170" fontId="29" fillId="0" borderId="2" xfId="1" applyNumberFormat="1" applyFont="1" applyFill="1" applyBorder="1" applyAlignment="1" applyProtection="1">
      <alignment horizontal="right" vertical="center" wrapText="1"/>
      <protection hidden="1"/>
    </xf>
    <xf numFmtId="4" fontId="29" fillId="0" borderId="2" xfId="1" applyNumberFormat="1" applyFont="1" applyFill="1" applyBorder="1" applyAlignment="1" applyProtection="1">
      <alignment horizontal="right" vertical="center" wrapText="1"/>
      <protection hidden="1"/>
    </xf>
    <xf numFmtId="4" fontId="30" fillId="0" borderId="19" xfId="3" applyNumberFormat="1" applyFont="1" applyFill="1" applyBorder="1" applyAlignment="1">
      <alignment horizontal="right" vertical="center" wrapText="1"/>
    </xf>
    <xf numFmtId="0" fontId="29" fillId="0" borderId="40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37" xfId="1" applyNumberFormat="1" applyFont="1" applyFill="1" applyBorder="1" applyAlignment="1" applyProtection="1">
      <alignment horizontal="right" vertical="center" wrapText="1"/>
      <protection hidden="1"/>
    </xf>
    <xf numFmtId="167" fontId="29" fillId="0" borderId="37" xfId="1" applyNumberFormat="1" applyFont="1" applyFill="1" applyBorder="1" applyAlignment="1" applyProtection="1">
      <alignment horizontal="right" vertical="center" wrapText="1"/>
      <protection hidden="1"/>
    </xf>
    <xf numFmtId="170" fontId="29" fillId="0" borderId="37" xfId="1" applyNumberFormat="1" applyFont="1" applyFill="1" applyBorder="1" applyAlignment="1" applyProtection="1">
      <alignment horizontal="right" vertical="center" wrapText="1"/>
      <protection hidden="1"/>
    </xf>
    <xf numFmtId="166" fontId="29" fillId="0" borderId="37" xfId="1" applyNumberFormat="1" applyFont="1" applyFill="1" applyBorder="1" applyAlignment="1" applyProtection="1">
      <alignment horizontal="right" vertical="center" wrapText="1"/>
      <protection hidden="1"/>
    </xf>
    <xf numFmtId="4" fontId="29" fillId="0" borderId="37" xfId="1" applyNumberFormat="1" applyFont="1" applyFill="1" applyBorder="1" applyAlignment="1" applyProtection="1">
      <alignment horizontal="right" vertical="center" wrapText="1"/>
      <protection hidden="1"/>
    </xf>
    <xf numFmtId="4" fontId="30" fillId="0" borderId="38" xfId="3" applyNumberFormat="1" applyFont="1" applyFill="1" applyBorder="1" applyAlignment="1">
      <alignment horizontal="right" vertical="center" wrapText="1"/>
    </xf>
    <xf numFmtId="166" fontId="29" fillId="0" borderId="33" xfId="1" applyNumberFormat="1" applyFont="1" applyFill="1" applyBorder="1" applyAlignment="1" applyProtection="1">
      <alignment horizontal="justify" vertical="justify" wrapText="1"/>
      <protection hidden="1"/>
    </xf>
    <xf numFmtId="166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9" fillId="0" borderId="1" xfId="1" applyNumberFormat="1" applyFont="1" applyFill="1" applyBorder="1" applyAlignment="1" applyProtection="1">
      <alignment wrapText="1"/>
      <protection hidden="1"/>
    </xf>
    <xf numFmtId="167" fontId="29" fillId="0" borderId="1" xfId="1" applyNumberFormat="1" applyFont="1" applyFill="1" applyBorder="1" applyAlignment="1" applyProtection="1">
      <alignment wrapText="1"/>
      <protection hidden="1"/>
    </xf>
    <xf numFmtId="170" fontId="29" fillId="0" borderId="1" xfId="1" applyNumberFormat="1" applyFont="1" applyFill="1" applyBorder="1" applyAlignment="1" applyProtection="1">
      <alignment horizontal="right"/>
      <protection hidden="1"/>
    </xf>
    <xf numFmtId="166" fontId="29" fillId="0" borderId="1" xfId="1" applyNumberFormat="1" applyFont="1" applyFill="1" applyBorder="1" applyAlignment="1" applyProtection="1">
      <alignment horizontal="right" wrapText="1"/>
      <protection hidden="1"/>
    </xf>
    <xf numFmtId="165" fontId="29" fillId="0" borderId="1" xfId="1" applyNumberFormat="1" applyFont="1" applyFill="1" applyBorder="1" applyAlignment="1" applyProtection="1">
      <protection hidden="1"/>
    </xf>
    <xf numFmtId="165" fontId="29" fillId="0" borderId="15" xfId="1" applyNumberFormat="1" applyFont="1" applyFill="1" applyBorder="1" applyAlignment="1" applyProtection="1">
      <protection hidden="1"/>
    </xf>
    <xf numFmtId="166" fontId="29" fillId="0" borderId="33" xfId="1" applyNumberFormat="1" applyFont="1" applyFill="1" applyBorder="1" applyAlignment="1" applyProtection="1">
      <alignment horizontal="justify" vertical="justify" wrapText="1"/>
      <protection hidden="1"/>
    </xf>
    <xf numFmtId="168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4" xfId="1" applyNumberFormat="1" applyFont="1" applyFill="1" applyBorder="1" applyAlignment="1" applyProtection="1">
      <alignment horizontal="justify" vertical="justify" wrapText="1"/>
      <protection hidden="1"/>
    </xf>
    <xf numFmtId="172" fontId="31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31" fillId="0" borderId="13" xfId="1" applyNumberFormat="1" applyFont="1" applyFill="1" applyBorder="1" applyAlignment="1" applyProtection="1">
      <alignment horizontal="left" vertical="justify" wrapText="1"/>
      <protection hidden="1"/>
    </xf>
    <xf numFmtId="172" fontId="31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31" fillId="0" borderId="1" xfId="1" applyNumberFormat="1" applyFont="1" applyFill="1" applyBorder="1" applyAlignment="1" applyProtection="1">
      <alignment wrapText="1"/>
      <protection hidden="1"/>
    </xf>
    <xf numFmtId="167" fontId="31" fillId="0" borderId="1" xfId="1" applyNumberFormat="1" applyFont="1" applyFill="1" applyBorder="1" applyAlignment="1" applyProtection="1">
      <alignment wrapText="1"/>
      <protection hidden="1"/>
    </xf>
    <xf numFmtId="0" fontId="28" fillId="0" borderId="1" xfId="3" applyFont="1" applyBorder="1"/>
    <xf numFmtId="166" fontId="31" fillId="0" borderId="1" xfId="1" applyNumberFormat="1" applyFont="1" applyFill="1" applyBorder="1" applyAlignment="1" applyProtection="1">
      <alignment horizontal="right" wrapText="1"/>
      <protection hidden="1"/>
    </xf>
    <xf numFmtId="165" fontId="31" fillId="0" borderId="1" xfId="1" applyNumberFormat="1" applyFont="1" applyFill="1" applyBorder="1" applyAlignment="1" applyProtection="1">
      <protection hidden="1"/>
    </xf>
    <xf numFmtId="165" fontId="31" fillId="0" borderId="15" xfId="1" applyNumberFormat="1" applyFont="1" applyFill="1" applyBorder="1" applyAlignment="1" applyProtection="1">
      <protection hidden="1"/>
    </xf>
    <xf numFmtId="165" fontId="2" fillId="0" borderId="0" xfId="3" applyNumberFormat="1"/>
    <xf numFmtId="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" fontId="28" fillId="0" borderId="1" xfId="3" applyNumberFormat="1" applyFont="1" applyBorder="1"/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3" applyFont="1" applyBorder="1" applyAlignment="1">
      <alignment horizontal="left" wrapText="1"/>
    </xf>
    <xf numFmtId="0" fontId="29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5" xfId="1" applyNumberFormat="1" applyFont="1" applyFill="1" applyBorder="1" applyAlignment="1" applyProtection="1">
      <alignment horizontal="left" vertical="justify" wrapText="1"/>
      <protection hidden="1"/>
    </xf>
    <xf numFmtId="170" fontId="30" fillId="0" borderId="1" xfId="3" applyNumberFormat="1" applyFont="1" applyBorder="1"/>
    <xf numFmtId="0" fontId="31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3" applyFont="1" applyBorder="1" applyAlignment="1">
      <alignment horizontal="right"/>
    </xf>
    <xf numFmtId="166" fontId="29" fillId="0" borderId="41" xfId="1" applyNumberFormat="1" applyFont="1" applyFill="1" applyBorder="1" applyAlignment="1" applyProtection="1">
      <alignment horizontal="justify" vertical="justify" wrapText="1"/>
      <protection hidden="1"/>
    </xf>
    <xf numFmtId="168" fontId="29" fillId="0" borderId="42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42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1" xfId="3" applyBorder="1" applyAlignment="1"/>
    <xf numFmtId="166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3" xfId="3" applyFont="1" applyBorder="1" applyAlignment="1">
      <alignment horizontal="left" vertical="justify" wrapText="1"/>
    </xf>
    <xf numFmtId="0" fontId="32" fillId="0" borderId="5" xfId="3" applyFont="1" applyBorder="1" applyAlignment="1">
      <alignment horizontal="left" vertical="justify" wrapText="1"/>
    </xf>
    <xf numFmtId="170" fontId="28" fillId="0" borderId="1" xfId="3" applyNumberFormat="1" applyFont="1" applyBorder="1" applyAlignment="1">
      <alignment horizontal="right"/>
    </xf>
    <xf numFmtId="166" fontId="29" fillId="0" borderId="14" xfId="1" applyNumberFormat="1" applyFont="1" applyFill="1" applyBorder="1" applyAlignment="1" applyProtection="1">
      <alignment horizontal="justify" vertical="justify" wrapText="1"/>
      <protection hidden="1"/>
    </xf>
    <xf numFmtId="166" fontId="29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3" applyFont="1" applyBorder="1" applyAlignment="1">
      <alignment horizontal="left" vertical="justify" wrapText="1"/>
    </xf>
    <xf numFmtId="0" fontId="2" fillId="0" borderId="1" xfId="3" applyBorder="1" applyAlignment="1">
      <alignment horizontal="justify" vertical="justify" wrapText="1"/>
    </xf>
    <xf numFmtId="0" fontId="32" fillId="0" borderId="14" xfId="3" applyFont="1" applyBorder="1" applyAlignment="1">
      <alignment horizontal="justify" vertical="justify" wrapText="1"/>
    </xf>
    <xf numFmtId="0" fontId="32" fillId="0" borderId="13" xfId="3" applyFont="1" applyBorder="1" applyAlignment="1">
      <alignment horizontal="justify" vertical="justify" wrapText="1"/>
    </xf>
    <xf numFmtId="0" fontId="32" fillId="0" borderId="5" xfId="3" applyFont="1" applyBorder="1" applyAlignment="1">
      <alignment horizontal="justify" vertical="justify" wrapText="1"/>
    </xf>
    <xf numFmtId="170" fontId="28" fillId="0" borderId="1" xfId="3" applyNumberFormat="1" applyFont="1" applyBorder="1"/>
    <xf numFmtId="166" fontId="29" fillId="0" borderId="18" xfId="1" applyNumberFormat="1" applyFont="1" applyFill="1" applyBorder="1" applyAlignment="1" applyProtection="1">
      <alignment horizontal="justify" vertical="justify" wrapText="1"/>
      <protection hidden="1"/>
    </xf>
    <xf numFmtId="166" fontId="29" fillId="0" borderId="13" xfId="1" applyNumberFormat="1" applyFont="1" applyFill="1" applyBorder="1" applyAlignment="1" applyProtection="1">
      <alignment horizontal="justify" vertical="justify" wrapText="1"/>
      <protection hidden="1"/>
    </xf>
    <xf numFmtId="166" fontId="29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31" fillId="3" borderId="1" xfId="1" applyNumberFormat="1" applyFont="1" applyFill="1" applyBorder="1" applyAlignment="1" applyProtection="1">
      <alignment wrapText="1"/>
      <protection hidden="1"/>
    </xf>
    <xf numFmtId="0" fontId="31" fillId="3" borderId="14" xfId="1" applyNumberFormat="1" applyFont="1" applyFill="1" applyBorder="1" applyAlignment="1" applyProtection="1">
      <alignment vertical="justify" wrapText="1"/>
      <protection hidden="1"/>
    </xf>
    <xf numFmtId="172" fontId="31" fillId="3" borderId="14" xfId="1" applyNumberFormat="1" applyFont="1" applyFill="1" applyBorder="1" applyAlignment="1" applyProtection="1">
      <alignment horizontal="left" vertical="justify" wrapText="1"/>
      <protection hidden="1"/>
    </xf>
    <xf numFmtId="172" fontId="31" fillId="3" borderId="13" xfId="1" applyNumberFormat="1" applyFont="1" applyFill="1" applyBorder="1" applyAlignment="1" applyProtection="1">
      <alignment horizontal="left" vertical="justify" wrapText="1"/>
      <protection hidden="1"/>
    </xf>
    <xf numFmtId="172" fontId="31" fillId="3" borderId="5" xfId="1" applyNumberFormat="1" applyFont="1" applyFill="1" applyBorder="1" applyAlignment="1" applyProtection="1">
      <alignment horizontal="left" vertical="justify" wrapText="1"/>
      <protection hidden="1"/>
    </xf>
    <xf numFmtId="166" fontId="31" fillId="3" borderId="1" xfId="1" applyNumberFormat="1" applyFont="1" applyFill="1" applyBorder="1" applyAlignment="1" applyProtection="1">
      <alignment wrapText="1"/>
      <protection hidden="1"/>
    </xf>
    <xf numFmtId="166" fontId="31" fillId="3" borderId="1" xfId="1" applyNumberFormat="1" applyFont="1" applyFill="1" applyBorder="1" applyAlignment="1" applyProtection="1">
      <alignment horizontal="right" wrapText="1"/>
      <protection hidden="1"/>
    </xf>
    <xf numFmtId="0" fontId="31" fillId="0" borderId="14" xfId="1" applyNumberFormat="1" applyFont="1" applyFill="1" applyBorder="1" applyAlignment="1" applyProtection="1">
      <alignment vertical="justify" wrapText="1"/>
      <protection hidden="1"/>
    </xf>
    <xf numFmtId="0" fontId="31" fillId="0" borderId="13" xfId="1" applyNumberFormat="1" applyFont="1" applyFill="1" applyBorder="1" applyAlignment="1" applyProtection="1">
      <alignment vertical="justify" wrapText="1"/>
      <protection hidden="1"/>
    </xf>
    <xf numFmtId="0" fontId="31" fillId="0" borderId="5" xfId="1" applyNumberFormat="1" applyFont="1" applyFill="1" applyBorder="1" applyAlignment="1" applyProtection="1">
      <alignment vertical="justify" wrapText="1"/>
      <protection hidden="1"/>
    </xf>
    <xf numFmtId="167" fontId="31" fillId="0" borderId="1" xfId="1" applyNumberFormat="1" applyFont="1" applyFill="1" applyBorder="1" applyAlignment="1" applyProtection="1">
      <alignment horizontal="right" vertical="top" wrapText="1"/>
      <protection hidden="1"/>
    </xf>
    <xf numFmtId="172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3" applyFont="1"/>
    <xf numFmtId="172" fontId="31" fillId="0" borderId="14" xfId="1" applyNumberFormat="1" applyFont="1" applyFill="1" applyBorder="1" applyAlignment="1" applyProtection="1">
      <alignment vertical="justify" wrapText="1"/>
      <protection hidden="1"/>
    </xf>
    <xf numFmtId="172" fontId="31" fillId="0" borderId="13" xfId="1" applyNumberFormat="1" applyFont="1" applyFill="1" applyBorder="1" applyAlignment="1" applyProtection="1">
      <alignment vertical="justify" wrapText="1"/>
      <protection hidden="1"/>
    </xf>
    <xf numFmtId="172" fontId="31" fillId="0" borderId="5" xfId="1" applyNumberFormat="1" applyFont="1" applyFill="1" applyBorder="1" applyAlignment="1" applyProtection="1">
      <alignment vertical="justify" wrapText="1"/>
      <protection hidden="1"/>
    </xf>
    <xf numFmtId="165" fontId="31" fillId="5" borderId="1" xfId="1" applyNumberFormat="1" applyFont="1" applyFill="1" applyBorder="1" applyAlignment="1" applyProtection="1">
      <protection hidden="1"/>
    </xf>
    <xf numFmtId="165" fontId="31" fillId="5" borderId="15" xfId="1" applyNumberFormat="1" applyFont="1" applyFill="1" applyBorder="1" applyAlignment="1" applyProtection="1">
      <protection hidden="1"/>
    </xf>
    <xf numFmtId="166" fontId="29" fillId="3" borderId="22" xfId="1" applyNumberFormat="1" applyFont="1" applyFill="1" applyBorder="1" applyAlignment="1" applyProtection="1">
      <alignment horizontal="justify" vertical="justify" wrapText="1"/>
      <protection hidden="1"/>
    </xf>
    <xf numFmtId="166" fontId="29" fillId="3" borderId="21" xfId="1" applyNumberFormat="1" applyFont="1" applyFill="1" applyBorder="1" applyAlignment="1" applyProtection="1">
      <alignment horizontal="justify" vertical="justify" wrapText="1"/>
      <protection hidden="1"/>
    </xf>
    <xf numFmtId="166" fontId="29" fillId="3" borderId="43" xfId="1" applyNumberFormat="1" applyFont="1" applyFill="1" applyBorder="1" applyAlignment="1" applyProtection="1">
      <alignment horizontal="justify" vertical="justify" wrapText="1"/>
      <protection hidden="1"/>
    </xf>
    <xf numFmtId="166" fontId="29" fillId="3" borderId="2" xfId="1" applyNumberFormat="1" applyFont="1" applyFill="1" applyBorder="1" applyAlignment="1" applyProtection="1">
      <alignment wrapText="1"/>
      <protection hidden="1"/>
    </xf>
    <xf numFmtId="167" fontId="29" fillId="3" borderId="2" xfId="1" applyNumberFormat="1" applyFont="1" applyFill="1" applyBorder="1" applyAlignment="1" applyProtection="1">
      <alignment wrapText="1"/>
      <protection hidden="1"/>
    </xf>
    <xf numFmtId="170" fontId="29" fillId="3" borderId="2" xfId="1" applyNumberFormat="1" applyFont="1" applyFill="1" applyBorder="1" applyAlignment="1" applyProtection="1">
      <alignment horizontal="right"/>
      <protection hidden="1"/>
    </xf>
    <xf numFmtId="166" fontId="29" fillId="3" borderId="2" xfId="1" applyNumberFormat="1" applyFont="1" applyFill="1" applyBorder="1" applyAlignment="1" applyProtection="1">
      <alignment horizontal="right" wrapText="1"/>
      <protection hidden="1"/>
    </xf>
    <xf numFmtId="165" fontId="29" fillId="0" borderId="2" xfId="1" applyNumberFormat="1" applyFont="1" applyFill="1" applyBorder="1" applyAlignment="1" applyProtection="1">
      <protection hidden="1"/>
    </xf>
    <xf numFmtId="165" fontId="29" fillId="0" borderId="19" xfId="1" applyNumberFormat="1" applyFont="1" applyFill="1" applyBorder="1" applyAlignment="1" applyProtection="1">
      <protection hidden="1"/>
    </xf>
    <xf numFmtId="166" fontId="29" fillId="3" borderId="33" xfId="1" applyNumberFormat="1" applyFont="1" applyFill="1" applyBorder="1" applyAlignment="1" applyProtection="1">
      <alignment horizontal="justify" vertical="justify" wrapText="1"/>
      <protection hidden="1"/>
    </xf>
    <xf numFmtId="168" fontId="29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29" fillId="3" borderId="14" xfId="1" applyNumberFormat="1" applyFont="1" applyFill="1" applyBorder="1" applyAlignment="1" applyProtection="1">
      <alignment horizontal="justify" vertical="justify" wrapText="1"/>
      <protection hidden="1"/>
    </xf>
    <xf numFmtId="0" fontId="29" fillId="3" borderId="13" xfId="1" applyNumberFormat="1" applyFont="1" applyFill="1" applyBorder="1" applyAlignment="1" applyProtection="1">
      <alignment horizontal="justify" vertical="justify" wrapText="1"/>
      <protection hidden="1"/>
    </xf>
    <xf numFmtId="0" fontId="29" fillId="3" borderId="5" xfId="1" applyNumberFormat="1" applyFont="1" applyFill="1" applyBorder="1" applyAlignment="1" applyProtection="1">
      <alignment horizontal="justify" vertical="justify" wrapText="1"/>
      <protection hidden="1"/>
    </xf>
    <xf numFmtId="166" fontId="29" fillId="3" borderId="1" xfId="1" applyNumberFormat="1" applyFont="1" applyFill="1" applyBorder="1" applyAlignment="1" applyProtection="1">
      <alignment wrapText="1"/>
      <protection hidden="1"/>
    </xf>
    <xf numFmtId="170" fontId="29" fillId="3" borderId="1" xfId="1" applyNumberFormat="1" applyFont="1" applyFill="1" applyBorder="1" applyAlignment="1" applyProtection="1">
      <alignment horizontal="right"/>
      <protection hidden="1"/>
    </xf>
    <xf numFmtId="166" fontId="29" fillId="3" borderId="1" xfId="1" applyNumberFormat="1" applyFont="1" applyFill="1" applyBorder="1" applyAlignment="1" applyProtection="1">
      <alignment horizontal="right" wrapText="1"/>
      <protection hidden="1"/>
    </xf>
    <xf numFmtId="172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3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3" borderId="14" xfId="1" applyNumberFormat="1" applyFont="1" applyFill="1" applyBorder="1" applyAlignment="1" applyProtection="1">
      <alignment horizontal="left" vertical="justify" wrapText="1"/>
      <protection hidden="1"/>
    </xf>
    <xf numFmtId="0" fontId="31" fillId="3" borderId="13" xfId="1" applyNumberFormat="1" applyFont="1" applyFill="1" applyBorder="1" applyAlignment="1" applyProtection="1">
      <alignment horizontal="left" vertical="justify" wrapText="1"/>
      <protection hidden="1"/>
    </xf>
    <xf numFmtId="0" fontId="31" fillId="3" borderId="5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3" applyFont="1" applyBorder="1" applyAlignment="1">
      <alignment horizontal="justify" vertical="justify" wrapText="1"/>
    </xf>
    <xf numFmtId="0" fontId="28" fillId="0" borderId="1" xfId="3" applyFont="1" applyFill="1" applyBorder="1" applyAlignment="1">
      <alignment horizontal="right"/>
    </xf>
    <xf numFmtId="166" fontId="29" fillId="0" borderId="14" xfId="1" applyNumberFormat="1" applyFont="1" applyFill="1" applyBorder="1" applyAlignment="1" applyProtection="1">
      <alignment horizontal="left" vertical="justify" wrapText="1"/>
      <protection hidden="1"/>
    </xf>
    <xf numFmtId="166" fontId="29" fillId="0" borderId="13" xfId="1" applyNumberFormat="1" applyFont="1" applyFill="1" applyBorder="1" applyAlignment="1" applyProtection="1">
      <alignment horizontal="left" vertical="justify" wrapText="1"/>
      <protection hidden="1"/>
    </xf>
    <xf numFmtId="166" fontId="29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" xfId="3" applyFont="1" applyBorder="1" applyAlignment="1">
      <alignment horizontal="left" vertical="justify" wrapText="1"/>
    </xf>
    <xf numFmtId="166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31" fillId="0" borderId="14" xfId="1" applyNumberFormat="1" applyFont="1" applyFill="1" applyBorder="1" applyAlignment="1" applyProtection="1">
      <alignment horizontal="left" vertical="justify" wrapText="1"/>
      <protection hidden="1"/>
    </xf>
    <xf numFmtId="166" fontId="31" fillId="0" borderId="13" xfId="1" applyNumberFormat="1" applyFont="1" applyFill="1" applyBorder="1" applyAlignment="1" applyProtection="1">
      <alignment horizontal="left" vertical="justify" wrapText="1"/>
      <protection hidden="1"/>
    </xf>
    <xf numFmtId="166" fontId="31" fillId="0" borderId="5" xfId="1" applyNumberFormat="1" applyFont="1" applyFill="1" applyBorder="1" applyAlignment="1" applyProtection="1">
      <alignment horizontal="left" vertical="justify" wrapText="1"/>
      <protection hidden="1"/>
    </xf>
    <xf numFmtId="170" fontId="31" fillId="0" borderId="1" xfId="1" applyNumberFormat="1" applyFont="1" applyFill="1" applyBorder="1" applyAlignment="1" applyProtection="1">
      <alignment horizontal="right"/>
      <protection hidden="1"/>
    </xf>
    <xf numFmtId="0" fontId="28" fillId="0" borderId="14" xfId="3" applyFont="1" applyBorder="1" applyAlignment="1">
      <alignment horizontal="left" vertical="justify" wrapText="1"/>
    </xf>
    <xf numFmtId="0" fontId="28" fillId="0" borderId="13" xfId="3" applyFont="1" applyBorder="1" applyAlignment="1">
      <alignment horizontal="left" vertical="justify" wrapText="1"/>
    </xf>
    <xf numFmtId="0" fontId="28" fillId="0" borderId="5" xfId="3" applyFont="1" applyBorder="1" applyAlignment="1">
      <alignment horizontal="left" vertical="justify" wrapText="1"/>
    </xf>
    <xf numFmtId="167" fontId="29" fillId="0" borderId="35" xfId="1" applyNumberFormat="1" applyFont="1" applyFill="1" applyBorder="1" applyAlignment="1" applyProtection="1">
      <alignment wrapText="1"/>
      <protection hidden="1"/>
    </xf>
    <xf numFmtId="166" fontId="29" fillId="0" borderId="35" xfId="1" applyNumberFormat="1" applyFont="1" applyFill="1" applyBorder="1" applyAlignment="1" applyProtection="1">
      <alignment horizontal="right" wrapText="1"/>
      <protection hidden="1"/>
    </xf>
    <xf numFmtId="165" fontId="29" fillId="0" borderId="35" xfId="1" applyNumberFormat="1" applyFont="1" applyFill="1" applyBorder="1" applyAlignment="1" applyProtection="1">
      <protection hidden="1"/>
    </xf>
    <xf numFmtId="165" fontId="29" fillId="0" borderId="44" xfId="1" applyNumberFormat="1" applyFont="1" applyFill="1" applyBorder="1" applyAlignment="1" applyProtection="1">
      <protection hidden="1"/>
    </xf>
    <xf numFmtId="167" fontId="31" fillId="0" borderId="35" xfId="1" applyNumberFormat="1" applyFont="1" applyFill="1" applyBorder="1" applyAlignment="1" applyProtection="1">
      <alignment wrapText="1"/>
      <protection hidden="1"/>
    </xf>
    <xf numFmtId="166" fontId="31" fillId="0" borderId="35" xfId="1" applyNumberFormat="1" applyFont="1" applyFill="1" applyBorder="1" applyAlignment="1" applyProtection="1">
      <alignment horizontal="right" wrapText="1"/>
      <protection hidden="1"/>
    </xf>
    <xf numFmtId="165" fontId="31" fillId="0" borderId="35" xfId="1" applyNumberFormat="1" applyFont="1" applyFill="1" applyBorder="1" applyAlignment="1" applyProtection="1">
      <protection hidden="1"/>
    </xf>
    <xf numFmtId="165" fontId="31" fillId="0" borderId="44" xfId="1" applyNumberFormat="1" applyFont="1" applyFill="1" applyBorder="1" applyAlignment="1" applyProtection="1">
      <protection hidden="1"/>
    </xf>
    <xf numFmtId="166" fontId="31" fillId="0" borderId="14" xfId="1" applyNumberFormat="1" applyFont="1" applyFill="1" applyBorder="1" applyAlignment="1" applyProtection="1">
      <alignment vertical="justify" wrapText="1"/>
      <protection hidden="1"/>
    </xf>
    <xf numFmtId="166" fontId="31" fillId="0" borderId="13" xfId="1" applyNumberFormat="1" applyFont="1" applyFill="1" applyBorder="1" applyAlignment="1" applyProtection="1">
      <alignment vertical="justify" wrapText="1"/>
      <protection hidden="1"/>
    </xf>
    <xf numFmtId="166" fontId="31" fillId="0" borderId="5" xfId="1" applyNumberFormat="1" applyFont="1" applyFill="1" applyBorder="1" applyAlignment="1" applyProtection="1">
      <alignment vertical="justify" wrapText="1"/>
      <protection hidden="1"/>
    </xf>
    <xf numFmtId="170" fontId="31" fillId="0" borderId="35" xfId="1" applyNumberFormat="1" applyFont="1" applyFill="1" applyBorder="1" applyAlignment="1" applyProtection="1">
      <alignment horizontal="right"/>
      <protection hidden="1"/>
    </xf>
    <xf numFmtId="166" fontId="31" fillId="0" borderId="1" xfId="1" applyNumberFormat="1" applyFont="1" applyFill="1" applyBorder="1" applyAlignment="1" applyProtection="1">
      <alignment vertical="justify" wrapText="1"/>
      <protection hidden="1"/>
    </xf>
    <xf numFmtId="166" fontId="31" fillId="0" borderId="35" xfId="1" applyNumberFormat="1" applyFont="1" applyFill="1" applyBorder="1" applyAlignment="1" applyProtection="1">
      <alignment wrapText="1"/>
      <protection hidden="1"/>
    </xf>
    <xf numFmtId="0" fontId="29" fillId="0" borderId="45" xfId="1" applyNumberFormat="1" applyFont="1" applyFill="1" applyBorder="1" applyAlignment="1" applyProtection="1">
      <alignment horizontal="justify" vertical="justify"/>
      <protection hidden="1"/>
    </xf>
    <xf numFmtId="0" fontId="29" fillId="0" borderId="46" xfId="1" applyNumberFormat="1" applyFont="1" applyFill="1" applyBorder="1" applyAlignment="1" applyProtection="1">
      <alignment horizontal="center" vertical="justify"/>
      <protection hidden="1"/>
    </xf>
    <xf numFmtId="0" fontId="29" fillId="0" borderId="47" xfId="1" applyNumberFormat="1" applyFont="1" applyFill="1" applyBorder="1" applyAlignment="1" applyProtection="1">
      <alignment horizontal="center" vertical="justify"/>
      <protection hidden="1"/>
    </xf>
    <xf numFmtId="0" fontId="29" fillId="0" borderId="48" xfId="1" applyNumberFormat="1" applyFont="1" applyFill="1" applyBorder="1" applyAlignment="1" applyProtection="1">
      <alignment horizontal="center" vertical="justify"/>
      <protection hidden="1"/>
    </xf>
    <xf numFmtId="0" fontId="29" fillId="0" borderId="49" xfId="1" applyNumberFormat="1" applyFont="1" applyFill="1" applyBorder="1" applyAlignment="1" applyProtection="1">
      <alignment horizontal="right" wrapText="1"/>
      <protection hidden="1"/>
    </xf>
    <xf numFmtId="4" fontId="29" fillId="0" borderId="49" xfId="1" applyNumberFormat="1" applyFont="1" applyFill="1" applyBorder="1" applyAlignment="1" applyProtection="1">
      <protection hidden="1"/>
    </xf>
    <xf numFmtId="4" fontId="29" fillId="0" borderId="50" xfId="1" applyNumberFormat="1" applyFont="1" applyFill="1" applyBorder="1" applyAlignment="1" applyProtection="1">
      <protection hidden="1"/>
    </xf>
    <xf numFmtId="0" fontId="2" fillId="0" borderId="0" xfId="3" applyAlignment="1">
      <alignment horizontal="left"/>
    </xf>
    <xf numFmtId="0" fontId="2" fillId="0" borderId="0" xfId="3" applyFill="1"/>
    <xf numFmtId="0" fontId="33" fillId="0" borderId="0" xfId="0" applyFont="1"/>
    <xf numFmtId="0" fontId="5" fillId="0" borderId="0" xfId="2" applyFill="1" applyProtection="1">
      <protection hidden="1"/>
    </xf>
    <xf numFmtId="165" fontId="19" fillId="2" borderId="0" xfId="2" applyNumberFormat="1" applyFont="1" applyFill="1" applyAlignment="1" applyProtection="1">
      <protection hidden="1"/>
    </xf>
    <xf numFmtId="0" fontId="20" fillId="0" borderId="0" xfId="2" applyNumberFormat="1" applyFont="1" applyFill="1" applyAlignment="1" applyProtection="1">
      <alignment horizontal="center" vertical="distributed"/>
      <protection hidden="1"/>
    </xf>
    <xf numFmtId="0" fontId="20" fillId="0" borderId="0" xfId="2" applyNumberFormat="1" applyFont="1" applyFill="1" applyAlignment="1" applyProtection="1">
      <alignment vertical="distributed"/>
      <protection hidden="1"/>
    </xf>
    <xf numFmtId="0" fontId="33" fillId="0" borderId="11" xfId="0" applyFont="1" applyBorder="1" applyAlignment="1">
      <alignment horizontal="right"/>
    </xf>
    <xf numFmtId="0" fontId="24" fillId="0" borderId="51" xfId="3" applyNumberFormat="1" applyFont="1" applyFill="1" applyBorder="1" applyAlignment="1" applyProtection="1">
      <alignment horizontal="center" vertical="center"/>
      <protection hidden="1"/>
    </xf>
    <xf numFmtId="0" fontId="24" fillId="0" borderId="52" xfId="3" applyNumberFormat="1" applyFont="1" applyFill="1" applyBorder="1" applyAlignment="1" applyProtection="1">
      <alignment horizontal="center" vertical="center"/>
      <protection hidden="1"/>
    </xf>
    <xf numFmtId="0" fontId="24" fillId="0" borderId="53" xfId="3" applyNumberFormat="1" applyFont="1" applyFill="1" applyBorder="1" applyAlignment="1" applyProtection="1">
      <alignment horizontal="center" vertical="center"/>
      <protection hidden="1"/>
    </xf>
    <xf numFmtId="0" fontId="24" fillId="0" borderId="29" xfId="3" applyNumberFormat="1" applyFont="1" applyFill="1" applyBorder="1" applyAlignment="1" applyProtection="1">
      <alignment horizontal="center" vertical="center"/>
      <protection hidden="1"/>
    </xf>
    <xf numFmtId="0" fontId="24" fillId="0" borderId="30" xfId="3" applyNumberFormat="1" applyFont="1" applyFill="1" applyBorder="1" applyAlignment="1" applyProtection="1">
      <alignment horizontal="center" vertical="center" wrapText="1"/>
      <protection hidden="1"/>
    </xf>
    <xf numFmtId="0" fontId="24" fillId="0" borderId="29" xfId="3" applyNumberFormat="1" applyFont="1" applyFill="1" applyBorder="1" applyAlignment="1" applyProtection="1">
      <alignment horizontal="center" vertical="center" wrapText="1"/>
      <protection hidden="1"/>
    </xf>
    <xf numFmtId="0" fontId="24" fillId="0" borderId="54" xfId="3" applyNumberFormat="1" applyFont="1" applyFill="1" applyBorder="1" applyAlignment="1" applyProtection="1">
      <alignment horizontal="center" vertical="center" wrapText="1"/>
      <protection hidden="1"/>
    </xf>
    <xf numFmtId="0" fontId="24" fillId="0" borderId="12" xfId="3" applyNumberFormat="1" applyFont="1" applyFill="1" applyBorder="1" applyAlignment="1" applyProtection="1">
      <alignment horizontal="center" vertical="center"/>
      <protection hidden="1"/>
    </xf>
    <xf numFmtId="0" fontId="24" fillId="0" borderId="11" xfId="3" applyNumberFormat="1" applyFont="1" applyFill="1" applyBorder="1" applyAlignment="1" applyProtection="1">
      <alignment horizontal="center" vertical="center"/>
      <protection hidden="1"/>
    </xf>
    <xf numFmtId="0" fontId="24" fillId="0" borderId="55" xfId="3" applyNumberFormat="1" applyFont="1" applyFill="1" applyBorder="1" applyAlignment="1" applyProtection="1">
      <alignment horizontal="center" vertical="center"/>
      <protection hidden="1"/>
    </xf>
    <xf numFmtId="0" fontId="24" fillId="0" borderId="56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32" xfId="0" applyBorder="1"/>
    <xf numFmtId="0" fontId="20" fillId="0" borderId="40" xfId="3" applyNumberFormat="1" applyFont="1" applyFill="1" applyBorder="1" applyAlignment="1" applyProtection="1">
      <alignment horizontal="left" vertical="center"/>
      <protection hidden="1"/>
    </xf>
    <xf numFmtId="0" fontId="20" fillId="0" borderId="24" xfId="3" applyNumberFormat="1" applyFont="1" applyFill="1" applyBorder="1" applyAlignment="1" applyProtection="1">
      <alignment horizontal="left" vertical="center"/>
      <protection hidden="1"/>
    </xf>
    <xf numFmtId="0" fontId="20" fillId="0" borderId="23" xfId="3" applyNumberFormat="1" applyFont="1" applyFill="1" applyBorder="1" applyAlignment="1" applyProtection="1">
      <alignment horizontal="left" vertical="center"/>
      <protection hidden="1"/>
    </xf>
    <xf numFmtId="0" fontId="24" fillId="0" borderId="2" xfId="3" applyNumberFormat="1" applyFont="1" applyFill="1" applyBorder="1" applyAlignment="1" applyProtection="1">
      <alignment horizontal="center" vertical="center"/>
      <protection hidden="1"/>
    </xf>
    <xf numFmtId="170" fontId="20" fillId="0" borderId="2" xfId="3" applyNumberFormat="1" applyFont="1" applyFill="1" applyBorder="1" applyAlignment="1" applyProtection="1">
      <protection hidden="1"/>
    </xf>
    <xf numFmtId="167" fontId="20" fillId="0" borderId="2" xfId="3" applyNumberFormat="1" applyFont="1" applyFill="1" applyBorder="1" applyAlignment="1" applyProtection="1">
      <protection hidden="1"/>
    </xf>
    <xf numFmtId="166" fontId="20" fillId="0" borderId="2" xfId="3" applyNumberFormat="1" applyFont="1" applyFill="1" applyBorder="1" applyAlignment="1" applyProtection="1">
      <alignment horizontal="left"/>
      <protection hidden="1"/>
    </xf>
    <xf numFmtId="4" fontId="20" fillId="0" borderId="2" xfId="3" applyNumberFormat="1" applyFont="1" applyFill="1" applyBorder="1" applyAlignment="1" applyProtection="1">
      <alignment horizontal="right" vertical="center" wrapText="1"/>
      <protection hidden="1"/>
    </xf>
    <xf numFmtId="4" fontId="20" fillId="0" borderId="19" xfId="3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/>
    <xf numFmtId="0" fontId="20" fillId="0" borderId="39" xfId="3" applyNumberFormat="1" applyFont="1" applyFill="1" applyBorder="1" applyAlignment="1" applyProtection="1">
      <alignment wrapText="1"/>
      <protection hidden="1"/>
    </xf>
    <xf numFmtId="0" fontId="20" fillId="0" borderId="22" xfId="3" applyNumberFormat="1" applyFont="1" applyFill="1" applyBorder="1" applyAlignment="1" applyProtection="1">
      <alignment wrapText="1"/>
      <protection hidden="1"/>
    </xf>
    <xf numFmtId="167" fontId="20" fillId="0" borderId="20" xfId="3" applyNumberFormat="1" applyFont="1" applyFill="1" applyBorder="1" applyAlignment="1" applyProtection="1">
      <protection hidden="1"/>
    </xf>
    <xf numFmtId="165" fontId="20" fillId="0" borderId="20" xfId="3" applyNumberFormat="1" applyFont="1" applyFill="1" applyBorder="1" applyAlignment="1" applyProtection="1">
      <protection hidden="1"/>
    </xf>
    <xf numFmtId="165" fontId="20" fillId="0" borderId="19" xfId="3" applyNumberFormat="1" applyFont="1" applyFill="1" applyBorder="1" applyAlignment="1" applyProtection="1">
      <protection hidden="1"/>
    </xf>
    <xf numFmtId="0" fontId="8" fillId="0" borderId="0" xfId="0" applyFont="1" applyBorder="1"/>
    <xf numFmtId="0" fontId="20" fillId="0" borderId="18" xfId="3" applyNumberFormat="1" applyFont="1" applyFill="1" applyBorder="1" applyAlignment="1" applyProtection="1">
      <alignment horizontal="left" wrapText="1"/>
      <protection hidden="1"/>
    </xf>
    <xf numFmtId="0" fontId="20" fillId="0" borderId="13" xfId="3" applyNumberFormat="1" applyFont="1" applyFill="1" applyBorder="1" applyAlignment="1" applyProtection="1">
      <alignment horizontal="left" wrapText="1"/>
      <protection hidden="1"/>
    </xf>
    <xf numFmtId="0" fontId="20" fillId="0" borderId="5" xfId="3" applyNumberFormat="1" applyFont="1" applyFill="1" applyBorder="1" applyAlignment="1" applyProtection="1">
      <alignment horizontal="left" wrapText="1"/>
      <protection hidden="1"/>
    </xf>
    <xf numFmtId="0" fontId="20" fillId="0" borderId="43" xfId="3" applyNumberFormat="1" applyFont="1" applyFill="1" applyBorder="1" applyAlignment="1" applyProtection="1">
      <alignment wrapText="1"/>
      <protection hidden="1"/>
    </xf>
    <xf numFmtId="0" fontId="20" fillId="0" borderId="21" xfId="3" applyNumberFormat="1" applyFont="1" applyFill="1" applyBorder="1" applyAlignment="1" applyProtection="1">
      <alignment wrapText="1"/>
      <protection hidden="1"/>
    </xf>
    <xf numFmtId="170" fontId="20" fillId="0" borderId="20" xfId="3" applyNumberFormat="1" applyFont="1" applyFill="1" applyBorder="1" applyAlignment="1" applyProtection="1">
      <alignment horizontal="left"/>
      <protection hidden="1"/>
    </xf>
    <xf numFmtId="165" fontId="20" fillId="0" borderId="15" xfId="3" applyNumberFormat="1" applyFont="1" applyFill="1" applyBorder="1" applyAlignment="1" applyProtection="1">
      <protection hidden="1"/>
    </xf>
    <xf numFmtId="0" fontId="20" fillId="0" borderId="18" xfId="3" applyNumberFormat="1" applyFont="1" applyFill="1" applyBorder="1" applyProtection="1">
      <protection hidden="1"/>
    </xf>
    <xf numFmtId="0" fontId="20" fillId="0" borderId="1" xfId="3" applyNumberFormat="1" applyFont="1" applyFill="1" applyBorder="1" applyAlignment="1" applyProtection="1">
      <alignment wrapText="1"/>
      <protection hidden="1"/>
    </xf>
    <xf numFmtId="0" fontId="20" fillId="0" borderId="14" xfId="3" applyNumberFormat="1" applyFont="1" applyFill="1" applyBorder="1" applyAlignment="1" applyProtection="1">
      <alignment wrapText="1"/>
      <protection hidden="1"/>
    </xf>
    <xf numFmtId="170" fontId="20" fillId="0" borderId="14" xfId="3" applyNumberFormat="1" applyFont="1" applyFill="1" applyBorder="1" applyAlignment="1" applyProtection="1">
      <alignment horizontal="left"/>
      <protection hidden="1"/>
    </xf>
    <xf numFmtId="167" fontId="20" fillId="0" borderId="14" xfId="3" applyNumberFormat="1" applyFont="1" applyFill="1" applyBorder="1" applyAlignment="1" applyProtection="1">
      <protection hidden="1"/>
    </xf>
    <xf numFmtId="166" fontId="20" fillId="0" borderId="1" xfId="3" applyNumberFormat="1" applyFont="1" applyFill="1" applyBorder="1" applyAlignment="1" applyProtection="1">
      <alignment horizontal="left"/>
      <protection hidden="1"/>
    </xf>
    <xf numFmtId="165" fontId="20" fillId="0" borderId="14" xfId="3" applyNumberFormat="1" applyFont="1" applyFill="1" applyBorder="1" applyAlignment="1" applyProtection="1">
      <protection hidden="1"/>
    </xf>
    <xf numFmtId="0" fontId="5" fillId="0" borderId="33" xfId="3" applyNumberFormat="1" applyFont="1" applyFill="1" applyBorder="1" applyAlignment="1" applyProtection="1">
      <alignment wrapText="1"/>
      <protection hidden="1"/>
    </xf>
    <xf numFmtId="0" fontId="5" fillId="0" borderId="18" xfId="3" applyNumberFormat="1" applyFont="1" applyFill="1" applyBorder="1" applyAlignment="1" applyProtection="1">
      <alignment wrapText="1"/>
      <protection hidden="1"/>
    </xf>
    <xf numFmtId="170" fontId="5" fillId="0" borderId="14" xfId="3" applyNumberFormat="1" applyFont="1" applyFill="1" applyBorder="1" applyAlignment="1" applyProtection="1">
      <alignment horizontal="left"/>
      <protection hidden="1"/>
    </xf>
    <xf numFmtId="167" fontId="5" fillId="0" borderId="14" xfId="3" applyNumberFormat="1" applyFont="1" applyFill="1" applyBorder="1" applyAlignment="1" applyProtection="1">
      <protection hidden="1"/>
    </xf>
    <xf numFmtId="166" fontId="5" fillId="0" borderId="1" xfId="3" applyNumberFormat="1" applyFont="1" applyFill="1" applyBorder="1" applyAlignment="1" applyProtection="1">
      <protection hidden="1"/>
    </xf>
    <xf numFmtId="165" fontId="5" fillId="0" borderId="14" xfId="3" applyNumberFormat="1" applyFont="1" applyFill="1" applyBorder="1" applyAlignment="1" applyProtection="1">
      <protection hidden="1"/>
    </xf>
    <xf numFmtId="165" fontId="5" fillId="0" borderId="15" xfId="3" applyNumberFormat="1" applyFont="1" applyFill="1" applyBorder="1" applyAlignment="1" applyProtection="1">
      <protection hidden="1"/>
    </xf>
    <xf numFmtId="0" fontId="25" fillId="0" borderId="33" xfId="3" applyNumberFormat="1" applyFont="1" applyFill="1" applyBorder="1" applyAlignment="1" applyProtection="1">
      <alignment wrapText="1"/>
      <protection hidden="1"/>
    </xf>
    <xf numFmtId="0" fontId="25" fillId="0" borderId="18" xfId="3" applyNumberFormat="1" applyFont="1" applyFill="1" applyBorder="1" applyAlignment="1" applyProtection="1">
      <alignment wrapText="1"/>
      <protection hidden="1"/>
    </xf>
    <xf numFmtId="170" fontId="25" fillId="0" borderId="14" xfId="3" applyNumberFormat="1" applyFont="1" applyFill="1" applyBorder="1" applyAlignment="1" applyProtection="1">
      <alignment horizontal="left"/>
      <protection hidden="1"/>
    </xf>
    <xf numFmtId="167" fontId="25" fillId="0" borderId="14" xfId="3" applyNumberFormat="1" applyFont="1" applyFill="1" applyBorder="1" applyAlignment="1" applyProtection="1">
      <protection hidden="1"/>
    </xf>
    <xf numFmtId="166" fontId="25" fillId="0" borderId="1" xfId="3" applyNumberFormat="1" applyFont="1" applyFill="1" applyBorder="1" applyAlignment="1" applyProtection="1">
      <protection hidden="1"/>
    </xf>
    <xf numFmtId="165" fontId="25" fillId="0" borderId="14" xfId="3" applyNumberFormat="1" applyFont="1" applyFill="1" applyBorder="1" applyAlignment="1" applyProtection="1">
      <protection hidden="1"/>
    </xf>
    <xf numFmtId="165" fontId="25" fillId="0" borderId="15" xfId="3" applyNumberFormat="1" applyFont="1" applyFill="1" applyBorder="1" applyAlignment="1" applyProtection="1">
      <protection hidden="1"/>
    </xf>
    <xf numFmtId="0" fontId="5" fillId="0" borderId="18" xfId="3" applyNumberFormat="1" applyFont="1" applyFill="1" applyBorder="1" applyProtection="1">
      <protection hidden="1"/>
    </xf>
    <xf numFmtId="0" fontId="5" fillId="0" borderId="22" xfId="3" applyNumberFormat="1" applyFont="1" applyFill="1" applyBorder="1" applyProtection="1">
      <protection hidden="1"/>
    </xf>
    <xf numFmtId="0" fontId="20" fillId="0" borderId="2" xfId="3" applyNumberFormat="1" applyFont="1" applyFill="1" applyBorder="1" applyAlignment="1" applyProtection="1">
      <alignment wrapText="1"/>
      <protection hidden="1"/>
    </xf>
    <xf numFmtId="0" fontId="20" fillId="0" borderId="20" xfId="3" applyNumberFormat="1" applyFont="1" applyFill="1" applyBorder="1" applyAlignment="1" applyProtection="1">
      <alignment wrapText="1"/>
      <protection hidden="1"/>
    </xf>
    <xf numFmtId="166" fontId="5" fillId="0" borderId="1" xfId="3" applyNumberFormat="1" applyFont="1" applyFill="1" applyBorder="1" applyAlignment="1" applyProtection="1">
      <alignment horizontal="left"/>
      <protection hidden="1"/>
    </xf>
    <xf numFmtId="166" fontId="25" fillId="0" borderId="1" xfId="3" applyNumberFormat="1" applyFont="1" applyFill="1" applyBorder="1" applyAlignment="1" applyProtection="1">
      <alignment horizontal="left"/>
      <protection hidden="1"/>
    </xf>
    <xf numFmtId="0" fontId="5" fillId="0" borderId="13" xfId="3" applyNumberFormat="1" applyFont="1" applyFill="1" applyBorder="1" applyAlignment="1" applyProtection="1">
      <alignment wrapText="1"/>
      <protection hidden="1"/>
    </xf>
    <xf numFmtId="0" fontId="5" fillId="0" borderId="5" xfId="3" applyNumberFormat="1" applyFont="1" applyFill="1" applyBorder="1" applyAlignment="1" applyProtection="1">
      <alignment wrapText="1"/>
      <protection hidden="1"/>
    </xf>
    <xf numFmtId="0" fontId="25" fillId="0" borderId="13" xfId="3" applyNumberFormat="1" applyFont="1" applyFill="1" applyBorder="1" applyAlignment="1" applyProtection="1">
      <alignment wrapText="1"/>
      <protection hidden="1"/>
    </xf>
    <xf numFmtId="0" fontId="25" fillId="0" borderId="5" xfId="3" applyNumberFormat="1" applyFont="1" applyFill="1" applyBorder="1" applyAlignment="1" applyProtection="1">
      <alignment wrapText="1"/>
      <protection hidden="1"/>
    </xf>
    <xf numFmtId="0" fontId="5" fillId="0" borderId="18" xfId="3" applyNumberFormat="1" applyFont="1" applyFill="1" applyBorder="1" applyAlignment="1" applyProtection="1">
      <alignment horizontal="left" wrapText="1"/>
      <protection hidden="1"/>
    </xf>
    <xf numFmtId="0" fontId="5" fillId="0" borderId="13" xfId="3" applyNumberFormat="1" applyFont="1" applyFill="1" applyBorder="1" applyAlignment="1" applyProtection="1">
      <alignment horizontal="left" wrapText="1"/>
      <protection hidden="1"/>
    </xf>
    <xf numFmtId="0" fontId="25" fillId="0" borderId="13" xfId="3" applyNumberFormat="1" applyFont="1" applyFill="1" applyBorder="1" applyAlignment="1" applyProtection="1">
      <alignment wrapText="1"/>
      <protection hidden="1"/>
    </xf>
    <xf numFmtId="0" fontId="25" fillId="0" borderId="18" xfId="3" applyNumberFormat="1" applyFont="1" applyFill="1" applyBorder="1" applyAlignment="1" applyProtection="1">
      <alignment horizontal="left" wrapText="1"/>
      <protection hidden="1"/>
    </xf>
    <xf numFmtId="0" fontId="25" fillId="0" borderId="13" xfId="3" applyNumberFormat="1" applyFont="1" applyFill="1" applyBorder="1" applyAlignment="1" applyProtection="1">
      <alignment horizontal="left" wrapText="1"/>
      <protection hidden="1"/>
    </xf>
    <xf numFmtId="0" fontId="5" fillId="0" borderId="33" xfId="3" applyNumberFormat="1" applyFont="1" applyFill="1" applyBorder="1" applyAlignment="1" applyProtection="1">
      <alignment horizontal="left" wrapText="1"/>
      <protection hidden="1"/>
    </xf>
    <xf numFmtId="0" fontId="5" fillId="0" borderId="1" xfId="3" applyNumberFormat="1" applyFont="1" applyFill="1" applyBorder="1" applyAlignment="1" applyProtection="1">
      <alignment horizontal="left" wrapText="1"/>
      <protection hidden="1"/>
    </xf>
    <xf numFmtId="0" fontId="25" fillId="0" borderId="5" xfId="3" applyNumberFormat="1" applyFont="1" applyFill="1" applyBorder="1" applyAlignment="1" applyProtection="1">
      <alignment wrapText="1"/>
      <protection hidden="1"/>
    </xf>
    <xf numFmtId="0" fontId="25" fillId="0" borderId="33" xfId="3" applyNumberFormat="1" applyFont="1" applyFill="1" applyBorder="1" applyAlignment="1" applyProtection="1">
      <alignment wrapText="1"/>
      <protection hidden="1"/>
    </xf>
    <xf numFmtId="0" fontId="25" fillId="0" borderId="18" xfId="3" applyNumberFormat="1" applyFont="1" applyFill="1" applyBorder="1" applyAlignment="1" applyProtection="1">
      <alignment wrapText="1"/>
      <protection hidden="1"/>
    </xf>
    <xf numFmtId="170" fontId="5" fillId="0" borderId="1" xfId="3" applyNumberFormat="1" applyFont="1" applyFill="1" applyBorder="1" applyAlignment="1" applyProtection="1">
      <alignment horizontal="left"/>
      <protection hidden="1"/>
    </xf>
    <xf numFmtId="170" fontId="25" fillId="0" borderId="1" xfId="3" applyNumberFormat="1" applyFont="1" applyFill="1" applyBorder="1" applyAlignment="1" applyProtection="1">
      <alignment horizontal="left"/>
      <protection hidden="1"/>
    </xf>
    <xf numFmtId="0" fontId="20" fillId="0" borderId="18" xfId="3" applyNumberFormat="1" applyFont="1" applyBorder="1" applyProtection="1">
      <protection hidden="1"/>
    </xf>
    <xf numFmtId="0" fontId="5" fillId="0" borderId="5" xfId="3" applyNumberFormat="1" applyFont="1" applyFill="1" applyBorder="1" applyAlignment="1" applyProtection="1">
      <alignment horizontal="left" wrapText="1"/>
      <protection hidden="1"/>
    </xf>
    <xf numFmtId="0" fontId="0" fillId="0" borderId="57" xfId="0" applyBorder="1"/>
    <xf numFmtId="0" fontId="25" fillId="0" borderId="5" xfId="3" applyNumberFormat="1" applyFont="1" applyFill="1" applyBorder="1" applyAlignment="1" applyProtection="1">
      <alignment horizontal="left" wrapText="1"/>
      <protection hidden="1"/>
    </xf>
    <xf numFmtId="0" fontId="25" fillId="0" borderId="58" xfId="3" applyNumberFormat="1" applyFont="1" applyFill="1" applyBorder="1" applyAlignment="1" applyProtection="1">
      <alignment wrapText="1"/>
      <protection hidden="1"/>
    </xf>
    <xf numFmtId="0" fontId="25" fillId="0" borderId="34" xfId="3" applyNumberFormat="1" applyFont="1" applyFill="1" applyBorder="1" applyAlignment="1" applyProtection="1">
      <alignment wrapText="1"/>
      <protection hidden="1"/>
    </xf>
    <xf numFmtId="0" fontId="25" fillId="0" borderId="59" xfId="3" applyNumberFormat="1" applyFont="1" applyFill="1" applyBorder="1" applyAlignment="1" applyProtection="1">
      <alignment wrapText="1"/>
      <protection hidden="1"/>
    </xf>
    <xf numFmtId="167" fontId="25" fillId="0" borderId="1" xfId="3" applyNumberFormat="1" applyFont="1" applyFill="1" applyBorder="1" applyAlignment="1" applyProtection="1">
      <protection hidden="1"/>
    </xf>
    <xf numFmtId="165" fontId="25" fillId="0" borderId="1" xfId="3" applyNumberFormat="1" applyFont="1" applyFill="1" applyBorder="1" applyAlignment="1" applyProtection="1">
      <protection hidden="1"/>
    </xf>
    <xf numFmtId="0" fontId="20" fillId="0" borderId="18" xfId="2" applyNumberFormat="1" applyFont="1" applyFill="1" applyBorder="1" applyAlignment="1" applyProtection="1">
      <alignment horizontal="left" wrapText="1"/>
      <protection hidden="1"/>
    </xf>
    <xf numFmtId="0" fontId="20" fillId="0" borderId="13" xfId="2" applyNumberFormat="1" applyFont="1" applyFill="1" applyBorder="1" applyAlignment="1" applyProtection="1">
      <alignment horizontal="left" wrapText="1"/>
      <protection hidden="1"/>
    </xf>
    <xf numFmtId="0" fontId="25" fillId="0" borderId="60" xfId="3" applyNumberFormat="1" applyFont="1" applyFill="1" applyBorder="1" applyAlignment="1" applyProtection="1">
      <alignment wrapText="1"/>
      <protection hidden="1"/>
    </xf>
    <xf numFmtId="0" fontId="25" fillId="0" borderId="61" xfId="3" applyNumberFormat="1" applyFont="1" applyFill="1" applyBorder="1" applyAlignment="1" applyProtection="1">
      <alignment wrapText="1"/>
      <protection hidden="1"/>
    </xf>
    <xf numFmtId="170" fontId="20" fillId="0" borderId="14" xfId="2" applyNumberFormat="1" applyFont="1" applyFill="1" applyBorder="1" applyAlignment="1" applyProtection="1">
      <alignment horizontal="left"/>
      <protection hidden="1"/>
    </xf>
    <xf numFmtId="167" fontId="20" fillId="0" borderId="14" xfId="2" applyNumberFormat="1" applyFont="1" applyFill="1" applyBorder="1" applyAlignment="1" applyProtection="1">
      <protection hidden="1"/>
    </xf>
    <xf numFmtId="166" fontId="20" fillId="0" borderId="1" xfId="2" applyNumberFormat="1" applyFont="1" applyFill="1" applyBorder="1" applyAlignment="1" applyProtection="1">
      <protection hidden="1"/>
    </xf>
    <xf numFmtId="165" fontId="20" fillId="0" borderId="1" xfId="3" applyNumberFormat="1" applyFont="1" applyFill="1" applyBorder="1" applyAlignment="1" applyProtection="1">
      <protection hidden="1"/>
    </xf>
    <xf numFmtId="0" fontId="25" fillId="0" borderId="62" xfId="3" applyNumberFormat="1" applyFont="1" applyFill="1" applyBorder="1" applyAlignment="1" applyProtection="1">
      <alignment wrapText="1"/>
      <protection hidden="1"/>
    </xf>
    <xf numFmtId="0" fontId="25" fillId="0" borderId="0" xfId="3" applyNumberFormat="1" applyFont="1" applyFill="1" applyBorder="1" applyAlignment="1" applyProtection="1">
      <alignment wrapText="1"/>
      <protection hidden="1"/>
    </xf>
    <xf numFmtId="0" fontId="5" fillId="0" borderId="18" xfId="2" applyNumberFormat="1" applyFont="1" applyFill="1" applyBorder="1" applyAlignment="1" applyProtection="1">
      <alignment horizontal="left" wrapText="1"/>
      <protection hidden="1"/>
    </xf>
    <xf numFmtId="0" fontId="5" fillId="0" borderId="13" xfId="2" applyNumberFormat="1" applyFont="1" applyFill="1" applyBorder="1" applyAlignment="1" applyProtection="1">
      <alignment horizontal="left" wrapText="1"/>
      <protection hidden="1"/>
    </xf>
    <xf numFmtId="170" fontId="5" fillId="0" borderId="14" xfId="2" applyNumberFormat="1" applyFont="1" applyFill="1" applyBorder="1" applyAlignment="1" applyProtection="1">
      <protection hidden="1"/>
    </xf>
    <xf numFmtId="167" fontId="5" fillId="0" borderId="14" xfId="2" applyNumberFormat="1" applyFont="1" applyFill="1" applyBorder="1" applyAlignment="1" applyProtection="1">
      <alignment horizontal="right"/>
      <protection hidden="1"/>
    </xf>
    <xf numFmtId="166" fontId="5" fillId="0" borderId="1" xfId="2" applyNumberFormat="1" applyFont="1" applyFill="1" applyBorder="1" applyAlignment="1" applyProtection="1">
      <alignment horizontal="right"/>
      <protection hidden="1"/>
    </xf>
    <xf numFmtId="0" fontId="25" fillId="0" borderId="18" xfId="2" applyNumberFormat="1" applyFont="1" applyFill="1" applyBorder="1" applyAlignment="1" applyProtection="1">
      <alignment horizontal="left" wrapText="1"/>
      <protection hidden="1"/>
    </xf>
    <xf numFmtId="0" fontId="25" fillId="0" borderId="13" xfId="2" applyNumberFormat="1" applyFont="1" applyFill="1" applyBorder="1" applyAlignment="1" applyProtection="1">
      <alignment horizontal="left" wrapText="1"/>
      <protection hidden="1"/>
    </xf>
    <xf numFmtId="170" fontId="25" fillId="0" borderId="14" xfId="2" applyNumberFormat="1" applyFont="1" applyFill="1" applyBorder="1" applyAlignment="1" applyProtection="1">
      <protection hidden="1"/>
    </xf>
    <xf numFmtId="167" fontId="25" fillId="0" borderId="14" xfId="2" applyNumberFormat="1" applyFont="1" applyFill="1" applyBorder="1" applyAlignment="1" applyProtection="1">
      <alignment horizontal="right"/>
      <protection hidden="1"/>
    </xf>
    <xf numFmtId="166" fontId="25" fillId="0" borderId="1" xfId="2" applyNumberFormat="1" applyFont="1" applyFill="1" applyBorder="1" applyAlignment="1" applyProtection="1">
      <alignment horizontal="right"/>
      <protection hidden="1"/>
    </xf>
    <xf numFmtId="166" fontId="5" fillId="0" borderId="1" xfId="3" applyNumberFormat="1" applyFont="1" applyFill="1" applyBorder="1" applyAlignment="1" applyProtection="1">
      <alignment horizontal="right"/>
      <protection hidden="1"/>
    </xf>
    <xf numFmtId="165" fontId="5" fillId="0" borderId="1" xfId="3" applyNumberFormat="1" applyFont="1" applyFill="1" applyBorder="1" applyAlignment="1" applyProtection="1">
      <protection hidden="1"/>
    </xf>
    <xf numFmtId="166" fontId="25" fillId="0" borderId="1" xfId="3" applyNumberFormat="1" applyFont="1" applyFill="1" applyBorder="1" applyAlignment="1" applyProtection="1">
      <alignment horizontal="right"/>
      <protection hidden="1"/>
    </xf>
    <xf numFmtId="0" fontId="25" fillId="0" borderId="20" xfId="3" applyNumberFormat="1" applyFont="1" applyFill="1" applyBorder="1" applyAlignment="1" applyProtection="1">
      <alignment wrapText="1"/>
      <protection hidden="1"/>
    </xf>
    <xf numFmtId="0" fontId="25" fillId="0" borderId="21" xfId="3" applyNumberFormat="1" applyFont="1" applyFill="1" applyBorder="1" applyAlignment="1" applyProtection="1">
      <alignment wrapText="1"/>
      <protection hidden="1"/>
    </xf>
    <xf numFmtId="0" fontId="20" fillId="0" borderId="63" xfId="3" applyFont="1" applyBorder="1" applyAlignment="1" applyProtection="1">
      <alignment horizontal="center"/>
      <protection hidden="1"/>
    </xf>
    <xf numFmtId="0" fontId="20" fillId="0" borderId="47" xfId="3" applyFont="1" applyBorder="1" applyAlignment="1" applyProtection="1">
      <alignment horizontal="center"/>
      <protection hidden="1"/>
    </xf>
    <xf numFmtId="0" fontId="20" fillId="0" borderId="11" xfId="3" applyNumberFormat="1" applyFont="1" applyFill="1" applyBorder="1" applyAlignment="1" applyProtection="1">
      <protection hidden="1"/>
    </xf>
    <xf numFmtId="0" fontId="20" fillId="0" borderId="55" xfId="3" applyNumberFormat="1" applyFont="1" applyFill="1" applyBorder="1" applyAlignment="1" applyProtection="1">
      <protection hidden="1"/>
    </xf>
    <xf numFmtId="0" fontId="20" fillId="0" borderId="64" xfId="3" applyNumberFormat="1" applyFont="1" applyFill="1" applyBorder="1" applyAlignment="1" applyProtection="1">
      <protection hidden="1"/>
    </xf>
    <xf numFmtId="0" fontId="20" fillId="0" borderId="64" xfId="3" applyNumberFormat="1" applyFont="1" applyFill="1" applyBorder="1" applyAlignment="1" applyProtection="1">
      <alignment horizontal="right"/>
      <protection hidden="1"/>
    </xf>
    <xf numFmtId="4" fontId="24" fillId="0" borderId="65" xfId="3" applyNumberFormat="1" applyFont="1" applyFill="1" applyBorder="1" applyAlignment="1" applyProtection="1">
      <protection hidden="1"/>
    </xf>
    <xf numFmtId="4" fontId="24" fillId="0" borderId="8" xfId="3" applyNumberFormat="1" applyFont="1" applyFill="1" applyBorder="1" applyAlignment="1" applyProtection="1">
      <protection hidden="1"/>
    </xf>
    <xf numFmtId="0" fontId="0" fillId="0" borderId="0" xfId="0" applyAlignment="1">
      <alignment wrapText="1"/>
    </xf>
    <xf numFmtId="17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70" fontId="19" fillId="0" borderId="1" xfId="0" applyNumberFormat="1" applyFont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3" fontId="19" fillId="0" borderId="1" xfId="0" applyNumberFormat="1" applyFont="1" applyBorder="1" applyAlignment="1">
      <alignment horizontal="center" vertical="top" wrapText="1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0" fillId="0" borderId="0" xfId="0" applyFont="1"/>
    <xf numFmtId="0" fontId="18" fillId="0" borderId="0" xfId="0" applyFont="1" applyAlignment="1">
      <alignment horizontal="center" vertical="distributed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21" xfId="0" applyFont="1" applyBorder="1" applyAlignment="1">
      <alignment vertical="center" wrapText="1"/>
    </xf>
    <xf numFmtId="0" fontId="35" fillId="0" borderId="21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left" vertical="top" wrapText="1"/>
    </xf>
    <xf numFmtId="4" fontId="36" fillId="0" borderId="1" xfId="0" applyNumberFormat="1" applyFont="1" applyFill="1" applyBorder="1" applyAlignment="1">
      <alignment vertical="center"/>
    </xf>
    <xf numFmtId="49" fontId="35" fillId="0" borderId="1" xfId="0" applyNumberFormat="1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top" wrapText="1"/>
    </xf>
    <xf numFmtId="4" fontId="35" fillId="0" borderId="1" xfId="0" applyNumberFormat="1" applyFont="1" applyBorder="1" applyAlignment="1">
      <alignment horizontal="right" vertical="center"/>
    </xf>
    <xf numFmtId="0" fontId="35" fillId="0" borderId="1" xfId="0" applyFont="1" applyFill="1" applyBorder="1" applyAlignment="1">
      <alignment horizontal="left" wrapText="1"/>
    </xf>
    <xf numFmtId="174" fontId="35" fillId="0" borderId="1" xfId="0" applyNumberFormat="1" applyFont="1" applyBorder="1" applyAlignment="1">
      <alignment horizontal="right" vertical="center"/>
    </xf>
    <xf numFmtId="49" fontId="37" fillId="0" borderId="1" xfId="0" applyNumberFormat="1" applyFont="1" applyFill="1" applyBorder="1" applyAlignment="1">
      <alignment horizontal="center"/>
    </xf>
    <xf numFmtId="174" fontId="35" fillId="5" borderId="1" xfId="0" applyNumberFormat="1" applyFont="1" applyFill="1" applyBorder="1" applyAlignment="1">
      <alignment horizontal="right" vertical="center"/>
    </xf>
    <xf numFmtId="4" fontId="35" fillId="5" borderId="1" xfId="0" applyNumberFormat="1" applyFont="1" applyFill="1" applyBorder="1" applyAlignment="1">
      <alignment horizontal="right" vertical="center"/>
    </xf>
    <xf numFmtId="0" fontId="35" fillId="5" borderId="0" xfId="0" applyFont="1" applyFill="1" applyAlignment="1">
      <alignment horizontal="center" vertical="center"/>
    </xf>
    <xf numFmtId="0" fontId="35" fillId="5" borderId="0" xfId="0" applyFont="1" applyFill="1"/>
    <xf numFmtId="174" fontId="35" fillId="0" borderId="1" xfId="0" applyNumberFormat="1" applyFont="1" applyBorder="1" applyAlignment="1">
      <alignment horizontal="right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176" fontId="35" fillId="0" borderId="1" xfId="4" applyNumberFormat="1" applyFont="1" applyBorder="1" applyAlignment="1">
      <alignment horizontal="right" wrapText="1"/>
    </xf>
    <xf numFmtId="176" fontId="38" fillId="0" borderId="1" xfId="4" applyNumberFormat="1" applyFont="1" applyBorder="1" applyAlignment="1">
      <alignment horizontal="right" wrapText="1"/>
    </xf>
    <xf numFmtId="0" fontId="36" fillId="0" borderId="1" xfId="0" applyFont="1" applyFill="1" applyBorder="1" applyAlignment="1">
      <alignment horizontal="left" wrapText="1"/>
    </xf>
    <xf numFmtId="0" fontId="36" fillId="0" borderId="1" xfId="0" applyFont="1" applyBorder="1" applyAlignment="1">
      <alignment wrapText="1"/>
    </xf>
    <xf numFmtId="0" fontId="36" fillId="0" borderId="0" xfId="0" applyFont="1" applyAlignment="1">
      <alignment wrapText="1"/>
    </xf>
    <xf numFmtId="0" fontId="36" fillId="0" borderId="0" xfId="0" applyFont="1"/>
    <xf numFmtId="0" fontId="35" fillId="0" borderId="1" xfId="0" applyFont="1" applyBorder="1" applyAlignment="1">
      <alignment wrapText="1"/>
    </xf>
    <xf numFmtId="0" fontId="35" fillId="0" borderId="1" xfId="0" applyFont="1" applyBorder="1"/>
    <xf numFmtId="0" fontId="35" fillId="0" borderId="1" xfId="0" applyFont="1" applyFill="1" applyBorder="1" applyAlignment="1">
      <alignment wrapText="1"/>
    </xf>
    <xf numFmtId="0" fontId="36" fillId="0" borderId="1" xfId="0" applyNumberFormat="1" applyFont="1" applyFill="1" applyBorder="1" applyAlignment="1">
      <alignment horizontal="center"/>
    </xf>
    <xf numFmtId="43" fontId="36" fillId="0" borderId="1" xfId="4" applyFont="1" applyBorder="1" applyAlignment="1">
      <alignment horizontal="right"/>
    </xf>
  </cellXfs>
  <cellStyles count="5">
    <cellStyle name="Обычный" xfId="0" builtinId="0"/>
    <cellStyle name="Обычный 2" xfId="3"/>
    <cellStyle name="Обычный 2 2" xfId="1"/>
    <cellStyle name="Обычный 2 3" xfId="2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C21" sqref="C21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 x14ac:dyDescent="0.3">
      <c r="C1" s="1"/>
      <c r="D1" s="1"/>
      <c r="E1" s="1"/>
      <c r="F1" s="1" t="s">
        <v>0</v>
      </c>
      <c r="G1" s="1"/>
    </row>
    <row r="2" spans="1:7" ht="18.75" x14ac:dyDescent="0.3">
      <c r="C2" s="1"/>
      <c r="D2" s="1"/>
      <c r="E2" s="1"/>
      <c r="F2" s="22" t="s">
        <v>28</v>
      </c>
      <c r="G2" s="22"/>
    </row>
    <row r="3" spans="1:7" ht="18.75" x14ac:dyDescent="0.3">
      <c r="C3" s="1"/>
      <c r="D3" s="1"/>
      <c r="E3" s="1"/>
      <c r="F3" s="1" t="s">
        <v>22</v>
      </c>
      <c r="G3" s="1"/>
    </row>
    <row r="4" spans="1:7" ht="18.75" x14ac:dyDescent="0.3">
      <c r="C4" s="17"/>
      <c r="D4" s="1" t="s">
        <v>21</v>
      </c>
      <c r="E4" s="1"/>
      <c r="F4" s="18" t="s">
        <v>35</v>
      </c>
    </row>
    <row r="6" spans="1:7" ht="18.75" customHeight="1" x14ac:dyDescent="0.3">
      <c r="A6" s="23" t="s">
        <v>33</v>
      </c>
      <c r="B6" s="23"/>
      <c r="C6" s="23"/>
      <c r="D6" s="23"/>
      <c r="E6" s="23"/>
      <c r="F6" s="23"/>
      <c r="G6" s="23"/>
    </row>
    <row r="7" spans="1:7" ht="18.75" x14ac:dyDescent="0.3">
      <c r="A7" s="24" t="s">
        <v>30</v>
      </c>
      <c r="B7" s="24"/>
      <c r="C7" s="24"/>
      <c r="D7" s="24"/>
      <c r="E7" s="24"/>
      <c r="F7" s="24"/>
      <c r="G7" s="24"/>
    </row>
    <row r="8" spans="1:7" ht="18.75" x14ac:dyDescent="0.3">
      <c r="A8" s="2"/>
      <c r="E8" s="3" t="s">
        <v>1</v>
      </c>
      <c r="G8" s="3" t="s">
        <v>1</v>
      </c>
    </row>
    <row r="9" spans="1:7" ht="18.75" x14ac:dyDescent="0.3">
      <c r="A9" s="2"/>
    </row>
    <row r="10" spans="1:7" ht="60.75" customHeight="1" x14ac:dyDescent="0.2">
      <c r="A10" s="4" t="s">
        <v>32</v>
      </c>
      <c r="B10" s="4" t="s">
        <v>27</v>
      </c>
      <c r="C10" s="15" t="s">
        <v>23</v>
      </c>
      <c r="D10" s="15" t="s">
        <v>19</v>
      </c>
      <c r="E10" s="15" t="s">
        <v>20</v>
      </c>
      <c r="F10" s="13" t="s">
        <v>24</v>
      </c>
      <c r="G10" s="13" t="s">
        <v>31</v>
      </c>
    </row>
    <row r="11" spans="1:7" ht="56.25" x14ac:dyDescent="0.2">
      <c r="A11" s="4" t="s">
        <v>2</v>
      </c>
      <c r="B11" s="5" t="s">
        <v>3</v>
      </c>
      <c r="C11" s="16">
        <f>C12</f>
        <v>2365459.0700000003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4</v>
      </c>
      <c r="B12" s="7" t="s">
        <v>29</v>
      </c>
      <c r="C12" s="16">
        <f>C20+C16</f>
        <v>2365459.0700000003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5</v>
      </c>
      <c r="B13" s="7" t="s">
        <v>6</v>
      </c>
      <c r="C13" s="16">
        <f t="shared" ref="C13:G15" si="0">C14</f>
        <v>-18026500</v>
      </c>
      <c r="D13" s="14" t="e">
        <f t="shared" si="0"/>
        <v>#REF!</v>
      </c>
      <c r="E13" s="14" t="e">
        <f t="shared" si="0"/>
        <v>#REF!</v>
      </c>
      <c r="F13" s="16">
        <f>F14</f>
        <v>-16740300</v>
      </c>
      <c r="G13" s="16">
        <f t="shared" si="0"/>
        <v>-17075700</v>
      </c>
    </row>
    <row r="14" spans="1:7" ht="37.5" x14ac:dyDescent="0.2">
      <c r="A14" s="6" t="s">
        <v>7</v>
      </c>
      <c r="B14" s="7" t="s">
        <v>8</v>
      </c>
      <c r="C14" s="16">
        <f t="shared" si="0"/>
        <v>-18026500</v>
      </c>
      <c r="D14" s="14" t="e">
        <f t="shared" si="0"/>
        <v>#REF!</v>
      </c>
      <c r="E14" s="14" t="e">
        <f t="shared" si="0"/>
        <v>#REF!</v>
      </c>
      <c r="F14" s="16">
        <f t="shared" si="0"/>
        <v>-16740300</v>
      </c>
      <c r="G14" s="16">
        <f t="shared" si="0"/>
        <v>-17075700</v>
      </c>
    </row>
    <row r="15" spans="1:7" ht="37.5" x14ac:dyDescent="0.2">
      <c r="A15" s="6" t="s">
        <v>9</v>
      </c>
      <c r="B15" s="7" t="s">
        <v>10</v>
      </c>
      <c r="C15" s="16">
        <f t="shared" si="0"/>
        <v>-18026500</v>
      </c>
      <c r="D15" s="14" t="e">
        <f t="shared" si="0"/>
        <v>#REF!</v>
      </c>
      <c r="E15" s="14" t="e">
        <f t="shared" si="0"/>
        <v>#REF!</v>
      </c>
      <c r="F15" s="16">
        <f t="shared" si="0"/>
        <v>-16740300</v>
      </c>
      <c r="G15" s="16">
        <f t="shared" si="0"/>
        <v>-17075700</v>
      </c>
    </row>
    <row r="16" spans="1:7" ht="37.5" x14ac:dyDescent="0.2">
      <c r="A16" s="6" t="s">
        <v>11</v>
      </c>
      <c r="B16" s="7" t="s">
        <v>25</v>
      </c>
      <c r="C16" s="16">
        <v>-18026500</v>
      </c>
      <c r="D16" s="14" t="e">
        <f>-#REF!</f>
        <v>#REF!</v>
      </c>
      <c r="E16" s="14" t="e">
        <f>-#REF!</f>
        <v>#REF!</v>
      </c>
      <c r="F16" s="16">
        <v>-16740300</v>
      </c>
      <c r="G16" s="16">
        <v>-17075700</v>
      </c>
    </row>
    <row r="17" spans="1:7" ht="18.75" x14ac:dyDescent="0.2">
      <c r="A17" s="6" t="s">
        <v>12</v>
      </c>
      <c r="B17" s="7" t="s">
        <v>13</v>
      </c>
      <c r="C17" s="16">
        <f>C18</f>
        <v>20391959.07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16740300</v>
      </c>
      <c r="G17" s="16">
        <f t="shared" si="1"/>
        <v>17075700</v>
      </c>
    </row>
    <row r="18" spans="1:7" ht="37.5" x14ac:dyDescent="0.2">
      <c r="A18" s="6" t="s">
        <v>14</v>
      </c>
      <c r="B18" s="7" t="s">
        <v>15</v>
      </c>
      <c r="C18" s="16">
        <f t="shared" si="1"/>
        <v>20391959.07</v>
      </c>
      <c r="D18" s="14" t="e">
        <f t="shared" si="1"/>
        <v>#REF!</v>
      </c>
      <c r="E18" s="14" t="e">
        <f t="shared" si="1"/>
        <v>#REF!</v>
      </c>
      <c r="F18" s="16">
        <f>F19</f>
        <v>16740300</v>
      </c>
      <c r="G18" s="16">
        <f t="shared" si="1"/>
        <v>17075700</v>
      </c>
    </row>
    <row r="19" spans="1:7" ht="37.5" x14ac:dyDescent="0.2">
      <c r="A19" s="6" t="s">
        <v>16</v>
      </c>
      <c r="B19" s="7" t="s">
        <v>17</v>
      </c>
      <c r="C19" s="16">
        <f t="shared" si="1"/>
        <v>20391959.07</v>
      </c>
      <c r="D19" s="14" t="e">
        <f t="shared" si="1"/>
        <v>#REF!</v>
      </c>
      <c r="E19" s="14" t="e">
        <f t="shared" si="1"/>
        <v>#REF!</v>
      </c>
      <c r="F19" s="16">
        <f>F20</f>
        <v>16740300</v>
      </c>
      <c r="G19" s="16">
        <f t="shared" si="1"/>
        <v>17075700</v>
      </c>
    </row>
    <row r="20" spans="1:7" ht="37.5" x14ac:dyDescent="0.2">
      <c r="A20" s="6" t="s">
        <v>18</v>
      </c>
      <c r="B20" s="7" t="s">
        <v>26</v>
      </c>
      <c r="C20" s="16">
        <v>20391959.07</v>
      </c>
      <c r="D20" s="14" t="e">
        <f>#REF!</f>
        <v>#REF!</v>
      </c>
      <c r="E20" s="14" t="e">
        <f>#REF!</f>
        <v>#REF!</v>
      </c>
      <c r="F20" s="16">
        <v>16740300</v>
      </c>
      <c r="G20" s="16">
        <v>17075700</v>
      </c>
    </row>
    <row r="21" spans="1:7" ht="37.5" x14ac:dyDescent="0.3">
      <c r="A21" s="6"/>
      <c r="B21" s="19" t="s">
        <v>34</v>
      </c>
      <c r="C21" s="16">
        <f>C11</f>
        <v>2365459.0700000003</v>
      </c>
      <c r="D21" s="20"/>
      <c r="E21" s="20"/>
      <c r="F21" s="21">
        <v>0</v>
      </c>
      <c r="G21" s="21">
        <v>0</v>
      </c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3">
    <mergeCell ref="F2:G2"/>
    <mergeCell ref="A6:G6"/>
    <mergeCell ref="A7:G7"/>
  </mergeCells>
  <phoneticPr fontId="6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zoomScale="90" zoomScaleNormal="90" workbookViewId="0"/>
  </sheetViews>
  <sheetFormatPr defaultRowHeight="15.75" x14ac:dyDescent="0.25"/>
  <cols>
    <col min="1" max="1" width="28.85546875" style="27" bestFit="1" customWidth="1"/>
    <col min="2" max="2" width="77.85546875" customWidth="1"/>
    <col min="3" max="3" width="16" style="26" customWidth="1"/>
    <col min="4" max="4" width="16" style="26" hidden="1" customWidth="1"/>
    <col min="5" max="5" width="15.85546875" style="26" hidden="1" customWidth="1"/>
    <col min="6" max="6" width="13.28515625" style="25" customWidth="1"/>
    <col min="7" max="7" width="14.42578125" style="25" customWidth="1"/>
  </cols>
  <sheetData>
    <row r="1" spans="1:7" ht="18.75" x14ac:dyDescent="0.3">
      <c r="B1" s="1" t="s">
        <v>196</v>
      </c>
      <c r="C1" s="33" t="s">
        <v>195</v>
      </c>
      <c r="D1" s="33"/>
      <c r="E1" s="33"/>
    </row>
    <row r="2" spans="1:7" ht="18.75" x14ac:dyDescent="0.3">
      <c r="B2" s="1" t="s">
        <v>194</v>
      </c>
      <c r="C2" s="33" t="s">
        <v>193</v>
      </c>
      <c r="D2" s="33"/>
      <c r="E2" s="33"/>
    </row>
    <row r="3" spans="1:7" ht="18.75" x14ac:dyDescent="0.3">
      <c r="B3" s="1" t="s">
        <v>192</v>
      </c>
      <c r="C3" s="33" t="s">
        <v>191</v>
      </c>
      <c r="D3" s="33"/>
      <c r="E3" s="33"/>
    </row>
    <row r="4" spans="1:7" ht="18.75" x14ac:dyDescent="0.3">
      <c r="A4" s="82"/>
      <c r="B4" s="1" t="s">
        <v>190</v>
      </c>
      <c r="C4" s="17" t="s">
        <v>189</v>
      </c>
      <c r="D4" s="33"/>
      <c r="E4" s="33"/>
    </row>
    <row r="5" spans="1:7" ht="18.75" x14ac:dyDescent="0.3">
      <c r="A5" s="82"/>
      <c r="B5" s="2"/>
      <c r="C5" s="32"/>
      <c r="D5" s="32"/>
      <c r="E5" s="32"/>
    </row>
    <row r="6" spans="1:7" ht="18.75" customHeight="1" x14ac:dyDescent="0.2">
      <c r="A6" s="81" t="s">
        <v>188</v>
      </c>
      <c r="B6" s="81"/>
      <c r="C6" s="81"/>
      <c r="D6" s="81"/>
      <c r="E6" s="81"/>
      <c r="F6" s="81"/>
      <c r="G6" s="81"/>
    </row>
    <row r="7" spans="1:7" ht="18.75" customHeight="1" x14ac:dyDescent="0.2">
      <c r="A7" s="81"/>
      <c r="B7" s="81"/>
      <c r="C7" s="81"/>
      <c r="D7" s="81"/>
      <c r="E7" s="81"/>
      <c r="F7" s="81"/>
      <c r="G7" s="81"/>
    </row>
    <row r="8" spans="1:7" ht="18.75" x14ac:dyDescent="0.3">
      <c r="A8" s="80"/>
      <c r="E8" s="79" t="s">
        <v>1</v>
      </c>
    </row>
    <row r="9" spans="1:7" ht="18.75" x14ac:dyDescent="0.3">
      <c r="A9" s="80"/>
      <c r="E9" s="79"/>
      <c r="G9" s="78" t="s">
        <v>1</v>
      </c>
    </row>
    <row r="10" spans="1:7" ht="49.5" x14ac:dyDescent="0.2">
      <c r="A10" s="77" t="s">
        <v>187</v>
      </c>
      <c r="B10" s="76" t="s">
        <v>186</v>
      </c>
      <c r="C10" s="75" t="s">
        <v>23</v>
      </c>
      <c r="D10" s="75" t="s">
        <v>20</v>
      </c>
      <c r="E10" s="75" t="s">
        <v>20</v>
      </c>
      <c r="F10" s="74" t="s">
        <v>24</v>
      </c>
      <c r="G10" s="74" t="s">
        <v>31</v>
      </c>
    </row>
    <row r="11" spans="1:7" x14ac:dyDescent="0.2">
      <c r="A11" s="40" t="s">
        <v>185</v>
      </c>
      <c r="B11" s="35" t="s">
        <v>184</v>
      </c>
      <c r="C11" s="38">
        <f>C12+C20+C30+C41+C55</f>
        <v>6525000</v>
      </c>
      <c r="D11" s="38" t="e">
        <f>D12+D20+D30+D41+#REF!+#REF!+#REF!+D48</f>
        <v>#REF!</v>
      </c>
      <c r="E11" s="38" t="e">
        <f>E12+E20+E30+E41+#REF!+#REF!+#REF!+E48</f>
        <v>#REF!</v>
      </c>
      <c r="F11" s="38">
        <f>F12+F20+F30+F41</f>
        <v>6689000</v>
      </c>
      <c r="G11" s="38">
        <f>G12+G20+G30+G41</f>
        <v>6905000</v>
      </c>
    </row>
    <row r="12" spans="1:7" x14ac:dyDescent="0.2">
      <c r="A12" s="36" t="s">
        <v>183</v>
      </c>
      <c r="B12" s="39" t="s">
        <v>182</v>
      </c>
      <c r="C12" s="38">
        <f>C13</f>
        <v>3194000</v>
      </c>
      <c r="D12" s="38">
        <f>D13</f>
        <v>0</v>
      </c>
      <c r="E12" s="38">
        <f>E13</f>
        <v>0</v>
      </c>
      <c r="F12" s="38">
        <f>F13</f>
        <v>3330000</v>
      </c>
      <c r="G12" s="38">
        <f>G13</f>
        <v>3479000</v>
      </c>
    </row>
    <row r="13" spans="1:7" x14ac:dyDescent="0.2">
      <c r="A13" s="36" t="s">
        <v>181</v>
      </c>
      <c r="B13" s="39" t="s">
        <v>180</v>
      </c>
      <c r="C13" s="38">
        <f>C14+C16+C18</f>
        <v>3194000</v>
      </c>
      <c r="D13" s="38">
        <f>D14+D16+D18</f>
        <v>0</v>
      </c>
      <c r="E13" s="38">
        <f>E14+E16+E18</f>
        <v>0</v>
      </c>
      <c r="F13" s="38">
        <f>F14+F16+F18</f>
        <v>3330000</v>
      </c>
      <c r="G13" s="38">
        <f>G14+G16+G18</f>
        <v>3479000</v>
      </c>
    </row>
    <row r="14" spans="1:7" ht="63" x14ac:dyDescent="0.25">
      <c r="A14" s="73" t="s">
        <v>179</v>
      </c>
      <c r="B14" s="39" t="s">
        <v>178</v>
      </c>
      <c r="C14" s="38">
        <f>C15</f>
        <v>3156000</v>
      </c>
      <c r="D14" s="38">
        <f>D15</f>
        <v>0</v>
      </c>
      <c r="E14" s="38">
        <f>E15</f>
        <v>0</v>
      </c>
      <c r="F14" s="38">
        <f>F15</f>
        <v>3292000</v>
      </c>
      <c r="G14" s="38">
        <f>G15</f>
        <v>3431000</v>
      </c>
    </row>
    <row r="15" spans="1:7" ht="96.75" customHeight="1" x14ac:dyDescent="0.25">
      <c r="A15" s="72" t="s">
        <v>177</v>
      </c>
      <c r="B15" s="45" t="s">
        <v>176</v>
      </c>
      <c r="C15" s="42">
        <v>3156000</v>
      </c>
      <c r="D15" s="42"/>
      <c r="E15" s="42"/>
      <c r="F15" s="41">
        <v>3292000</v>
      </c>
      <c r="G15" s="41">
        <v>3431000</v>
      </c>
    </row>
    <row r="16" spans="1:7" ht="34.5" customHeight="1" x14ac:dyDescent="0.25">
      <c r="A16" s="71" t="s">
        <v>175</v>
      </c>
      <c r="B16" s="45" t="s">
        <v>174</v>
      </c>
      <c r="C16" s="42">
        <f>C17</f>
        <v>8000</v>
      </c>
      <c r="D16" s="42"/>
      <c r="E16" s="42"/>
      <c r="F16" s="41">
        <f>F17</f>
        <v>8000</v>
      </c>
      <c r="G16" s="41">
        <f>G17</f>
        <v>8000</v>
      </c>
    </row>
    <row r="17" spans="1:7" ht="63" x14ac:dyDescent="0.25">
      <c r="A17" s="71" t="s">
        <v>173</v>
      </c>
      <c r="B17" s="45" t="s">
        <v>172</v>
      </c>
      <c r="C17" s="42">
        <v>8000</v>
      </c>
      <c r="D17" s="42"/>
      <c r="E17" s="42"/>
      <c r="F17" s="41">
        <v>8000</v>
      </c>
      <c r="G17" s="41">
        <v>8000</v>
      </c>
    </row>
    <row r="18" spans="1:7" ht="84" customHeight="1" x14ac:dyDescent="0.25">
      <c r="A18" s="70" t="s">
        <v>171</v>
      </c>
      <c r="B18" s="69" t="s">
        <v>170</v>
      </c>
      <c r="C18" s="42">
        <f>C19</f>
        <v>30000</v>
      </c>
      <c r="D18" s="42">
        <f>D19</f>
        <v>0</v>
      </c>
      <c r="E18" s="42">
        <f>E19</f>
        <v>0</v>
      </c>
      <c r="F18" s="42">
        <f>F19</f>
        <v>30000</v>
      </c>
      <c r="G18" s="42">
        <f>G19</f>
        <v>40000</v>
      </c>
    </row>
    <row r="19" spans="1:7" ht="102.75" customHeight="1" x14ac:dyDescent="0.25">
      <c r="A19" s="70" t="s">
        <v>169</v>
      </c>
      <c r="B19" s="69" t="s">
        <v>168</v>
      </c>
      <c r="C19" s="42">
        <v>30000</v>
      </c>
      <c r="D19" s="42"/>
      <c r="E19" s="42"/>
      <c r="F19" s="41">
        <v>30000</v>
      </c>
      <c r="G19" s="41">
        <v>40000</v>
      </c>
    </row>
    <row r="20" spans="1:7" ht="31.5" x14ac:dyDescent="0.2">
      <c r="A20" s="36" t="s">
        <v>167</v>
      </c>
      <c r="B20" s="39" t="s">
        <v>166</v>
      </c>
      <c r="C20" s="38">
        <f>C21</f>
        <v>1542000</v>
      </c>
      <c r="D20" s="38">
        <f>D21</f>
        <v>4000</v>
      </c>
      <c r="E20" s="38">
        <f>E21</f>
        <v>4000</v>
      </c>
      <c r="F20" s="38">
        <f>F21</f>
        <v>1575000</v>
      </c>
      <c r="G20" s="38">
        <f>G21</f>
        <v>1636000</v>
      </c>
    </row>
    <row r="21" spans="1:7" ht="31.5" x14ac:dyDescent="0.2">
      <c r="A21" s="44" t="s">
        <v>165</v>
      </c>
      <c r="B21" s="67" t="s">
        <v>164</v>
      </c>
      <c r="C21" s="42">
        <f>C22+C24+C26+C28</f>
        <v>1542000</v>
      </c>
      <c r="D21" s="42">
        <f>D22+D24+D26+D28</f>
        <v>4000</v>
      </c>
      <c r="E21" s="42">
        <f>E22+E24+E26+E28</f>
        <v>4000</v>
      </c>
      <c r="F21" s="42">
        <f>F22+F24+F26+F28</f>
        <v>1575000</v>
      </c>
      <c r="G21" s="42">
        <f>G22+G24+G26+G28</f>
        <v>1636000</v>
      </c>
    </row>
    <row r="22" spans="1:7" ht="63" x14ac:dyDescent="0.2">
      <c r="A22" s="44" t="s">
        <v>163</v>
      </c>
      <c r="B22" s="68" t="s">
        <v>162</v>
      </c>
      <c r="C22" s="42">
        <f>C23</f>
        <v>804000</v>
      </c>
      <c r="D22" s="42"/>
      <c r="E22" s="42"/>
      <c r="F22" s="41">
        <f>F23</f>
        <v>820000</v>
      </c>
      <c r="G22" s="41">
        <f>G23</f>
        <v>852000</v>
      </c>
    </row>
    <row r="23" spans="1:7" ht="96" customHeight="1" x14ac:dyDescent="0.2">
      <c r="A23" s="44" t="s">
        <v>161</v>
      </c>
      <c r="B23" s="68" t="s">
        <v>160</v>
      </c>
      <c r="C23" s="42">
        <v>804000</v>
      </c>
      <c r="D23" s="42"/>
      <c r="E23" s="42"/>
      <c r="F23" s="41">
        <v>820000</v>
      </c>
      <c r="G23" s="41">
        <v>852000</v>
      </c>
    </row>
    <row r="24" spans="1:7" ht="86.25" customHeight="1" x14ac:dyDescent="0.2">
      <c r="A24" s="44" t="s">
        <v>159</v>
      </c>
      <c r="B24" s="67" t="s">
        <v>158</v>
      </c>
      <c r="C24" s="42">
        <f>C25</f>
        <v>4000</v>
      </c>
      <c r="D24" s="42">
        <v>4000</v>
      </c>
      <c r="E24" s="42">
        <v>4000</v>
      </c>
      <c r="F24" s="42">
        <f>F25</f>
        <v>4000</v>
      </c>
      <c r="G24" s="42">
        <f>G25</f>
        <v>5000</v>
      </c>
    </row>
    <row r="25" spans="1:7" ht="117.75" customHeight="1" x14ac:dyDescent="0.2">
      <c r="A25" s="44" t="s">
        <v>157</v>
      </c>
      <c r="B25" s="67" t="s">
        <v>156</v>
      </c>
      <c r="C25" s="42">
        <v>4000</v>
      </c>
      <c r="D25" s="42">
        <v>4000</v>
      </c>
      <c r="E25" s="42">
        <v>4000</v>
      </c>
      <c r="F25" s="42">
        <v>4000</v>
      </c>
      <c r="G25" s="42">
        <v>5000</v>
      </c>
    </row>
    <row r="26" spans="1:7" ht="68.25" customHeight="1" x14ac:dyDescent="0.2">
      <c r="A26" s="44" t="s">
        <v>155</v>
      </c>
      <c r="B26" s="67" t="s">
        <v>154</v>
      </c>
      <c r="C26" s="42">
        <f>C27</f>
        <v>834000</v>
      </c>
      <c r="D26" s="42"/>
      <c r="E26" s="42"/>
      <c r="F26" s="41">
        <f>F27</f>
        <v>853000</v>
      </c>
      <c r="G26" s="41">
        <f>G27</f>
        <v>887000</v>
      </c>
    </row>
    <row r="27" spans="1:7" ht="105" customHeight="1" x14ac:dyDescent="0.2">
      <c r="A27" s="44" t="s">
        <v>153</v>
      </c>
      <c r="B27" s="67" t="s">
        <v>152</v>
      </c>
      <c r="C27" s="42">
        <v>834000</v>
      </c>
      <c r="D27" s="42"/>
      <c r="E27" s="42"/>
      <c r="F27" s="41">
        <v>853000</v>
      </c>
      <c r="G27" s="41">
        <v>887000</v>
      </c>
    </row>
    <row r="28" spans="1:7" ht="63" x14ac:dyDescent="0.2">
      <c r="A28" s="66" t="s">
        <v>151</v>
      </c>
      <c r="B28" s="65" t="s">
        <v>150</v>
      </c>
      <c r="C28" s="38">
        <f>C29</f>
        <v>-100000</v>
      </c>
      <c r="D28" s="38"/>
      <c r="E28" s="38"/>
      <c r="F28" s="37">
        <f>F29</f>
        <v>-102000</v>
      </c>
      <c r="G28" s="37">
        <f>G29</f>
        <v>-108000</v>
      </c>
    </row>
    <row r="29" spans="1:7" ht="94.5" x14ac:dyDescent="0.2">
      <c r="A29" s="66" t="s">
        <v>149</v>
      </c>
      <c r="B29" s="65" t="s">
        <v>148</v>
      </c>
      <c r="C29" s="38">
        <v>-100000</v>
      </c>
      <c r="D29" s="38"/>
      <c r="E29" s="38"/>
      <c r="F29" s="37">
        <v>-102000</v>
      </c>
      <c r="G29" s="37">
        <v>-108000</v>
      </c>
    </row>
    <row r="30" spans="1:7" x14ac:dyDescent="0.2">
      <c r="A30" s="36" t="s">
        <v>147</v>
      </c>
      <c r="B30" s="39" t="s">
        <v>146</v>
      </c>
      <c r="C30" s="38">
        <f>C31+C38</f>
        <v>230000</v>
      </c>
      <c r="D30" s="38" t="e">
        <f>D31+#REF!</f>
        <v>#REF!</v>
      </c>
      <c r="E30" s="38" t="e">
        <f>E31+#REF!</f>
        <v>#REF!</v>
      </c>
      <c r="F30" s="38">
        <f>F31+F38</f>
        <v>230000</v>
      </c>
      <c r="G30" s="38">
        <f>G31+G38</f>
        <v>230000</v>
      </c>
    </row>
    <row r="31" spans="1:7" ht="31.5" x14ac:dyDescent="0.2">
      <c r="A31" s="36" t="s">
        <v>145</v>
      </c>
      <c r="B31" s="39" t="s">
        <v>144</v>
      </c>
      <c r="C31" s="38">
        <f>C34+C35</f>
        <v>180000</v>
      </c>
      <c r="D31" s="38">
        <f>D32+D33</f>
        <v>0</v>
      </c>
      <c r="E31" s="38">
        <f>E32+E33</f>
        <v>0</v>
      </c>
      <c r="F31" s="38">
        <f>F34+F36</f>
        <v>180000</v>
      </c>
      <c r="G31" s="38">
        <f>G34+G35</f>
        <v>180000</v>
      </c>
    </row>
    <row r="32" spans="1:7" ht="31.5" x14ac:dyDescent="0.2">
      <c r="A32" s="36" t="s">
        <v>143</v>
      </c>
      <c r="B32" s="39" t="s">
        <v>141</v>
      </c>
      <c r="C32" s="38">
        <f>C34</f>
        <v>30000</v>
      </c>
      <c r="D32" s="38"/>
      <c r="E32" s="38"/>
      <c r="F32" s="37">
        <f>F34</f>
        <v>30000</v>
      </c>
      <c r="G32" s="37">
        <f>G34</f>
        <v>30000</v>
      </c>
    </row>
    <row r="33" spans="1:7" ht="31.5" x14ac:dyDescent="0.2">
      <c r="A33" s="36" t="s">
        <v>142</v>
      </c>
      <c r="B33" s="39" t="s">
        <v>141</v>
      </c>
      <c r="C33" s="38">
        <f>C34</f>
        <v>30000</v>
      </c>
      <c r="D33" s="38"/>
      <c r="E33" s="38"/>
      <c r="F33" s="37">
        <f>F34</f>
        <v>30000</v>
      </c>
      <c r="G33" s="37">
        <f>G34</f>
        <v>30000</v>
      </c>
    </row>
    <row r="34" spans="1:7" ht="63" x14ac:dyDescent="0.2">
      <c r="A34" s="36" t="s">
        <v>140</v>
      </c>
      <c r="B34" s="39" t="s">
        <v>139</v>
      </c>
      <c r="C34" s="38">
        <v>30000</v>
      </c>
      <c r="D34" s="38">
        <v>30000</v>
      </c>
      <c r="E34" s="38">
        <v>30000</v>
      </c>
      <c r="F34" s="38">
        <v>30000</v>
      </c>
      <c r="G34" s="38">
        <v>30000</v>
      </c>
    </row>
    <row r="35" spans="1:7" ht="31.5" x14ac:dyDescent="0.25">
      <c r="A35" s="64" t="s">
        <v>138</v>
      </c>
      <c r="B35" s="63" t="s">
        <v>136</v>
      </c>
      <c r="C35" s="62">
        <f>C36</f>
        <v>150000</v>
      </c>
      <c r="D35" s="38"/>
      <c r="E35" s="38"/>
      <c r="F35" s="37">
        <f>F36</f>
        <v>150000</v>
      </c>
      <c r="G35" s="37">
        <f>G37</f>
        <v>150000</v>
      </c>
    </row>
    <row r="36" spans="1:7" ht="31.5" x14ac:dyDescent="0.25">
      <c r="A36" s="64" t="s">
        <v>137</v>
      </c>
      <c r="B36" s="63" t="s">
        <v>136</v>
      </c>
      <c r="C36" s="62">
        <f>C37</f>
        <v>150000</v>
      </c>
      <c r="D36" s="38"/>
      <c r="E36" s="38"/>
      <c r="F36" s="37">
        <f>F37</f>
        <v>150000</v>
      </c>
      <c r="G36" s="37">
        <f>G37</f>
        <v>150000</v>
      </c>
    </row>
    <row r="37" spans="1:7" ht="78.75" x14ac:dyDescent="0.25">
      <c r="A37" s="64" t="s">
        <v>135</v>
      </c>
      <c r="B37" s="63" t="s">
        <v>134</v>
      </c>
      <c r="C37" s="62">
        <v>150000</v>
      </c>
      <c r="D37" s="62">
        <v>50000</v>
      </c>
      <c r="E37" s="62">
        <v>50000</v>
      </c>
      <c r="F37" s="62">
        <v>150000</v>
      </c>
      <c r="G37" s="62">
        <v>150000</v>
      </c>
    </row>
    <row r="38" spans="1:7" x14ac:dyDescent="0.25">
      <c r="A38" s="64" t="s">
        <v>133</v>
      </c>
      <c r="B38" s="63" t="s">
        <v>131</v>
      </c>
      <c r="C38" s="62">
        <f>C40</f>
        <v>50000</v>
      </c>
      <c r="D38" s="62"/>
      <c r="E38" s="62"/>
      <c r="F38" s="62">
        <f>F40</f>
        <v>50000</v>
      </c>
      <c r="G38" s="62">
        <f>G40</f>
        <v>50000</v>
      </c>
    </row>
    <row r="39" spans="1:7" x14ac:dyDescent="0.25">
      <c r="A39" s="64" t="s">
        <v>132</v>
      </c>
      <c r="B39" s="63" t="s">
        <v>131</v>
      </c>
      <c r="C39" s="62">
        <f>C40</f>
        <v>50000</v>
      </c>
      <c r="D39" s="62"/>
      <c r="E39" s="62"/>
      <c r="F39" s="62">
        <f>F40</f>
        <v>50000</v>
      </c>
      <c r="G39" s="62">
        <f>G40</f>
        <v>50000</v>
      </c>
    </row>
    <row r="40" spans="1:7" ht="47.25" x14ac:dyDescent="0.25">
      <c r="A40" s="64" t="s">
        <v>130</v>
      </c>
      <c r="B40" s="63" t="s">
        <v>129</v>
      </c>
      <c r="C40" s="62">
        <v>50000</v>
      </c>
      <c r="D40" s="62"/>
      <c r="E40" s="62"/>
      <c r="F40" s="62">
        <v>50000</v>
      </c>
      <c r="G40" s="62">
        <v>50000</v>
      </c>
    </row>
    <row r="41" spans="1:7" x14ac:dyDescent="0.2">
      <c r="A41" s="36" t="s">
        <v>128</v>
      </c>
      <c r="B41" s="39" t="s">
        <v>127</v>
      </c>
      <c r="C41" s="38">
        <f>C42+C48</f>
        <v>1431000</v>
      </c>
      <c r="D41" s="38">
        <f>D42</f>
        <v>0</v>
      </c>
      <c r="E41" s="38">
        <f>E42</f>
        <v>0</v>
      </c>
      <c r="F41" s="38">
        <f>F42+F48</f>
        <v>1554000</v>
      </c>
      <c r="G41" s="38">
        <f>G42+G48</f>
        <v>1560000</v>
      </c>
    </row>
    <row r="42" spans="1:7" x14ac:dyDescent="0.2">
      <c r="A42" s="36" t="s">
        <v>126</v>
      </c>
      <c r="B42" s="39" t="s">
        <v>125</v>
      </c>
      <c r="C42" s="38">
        <f>C43</f>
        <v>105000</v>
      </c>
      <c r="D42" s="38">
        <f>D43</f>
        <v>0</v>
      </c>
      <c r="E42" s="38">
        <f>E43</f>
        <v>0</v>
      </c>
      <c r="F42" s="38">
        <f>F43</f>
        <v>105000</v>
      </c>
      <c r="G42" s="38">
        <f>G43</f>
        <v>105000</v>
      </c>
    </row>
    <row r="43" spans="1:7" ht="39" customHeight="1" x14ac:dyDescent="0.2">
      <c r="A43" s="36" t="s">
        <v>124</v>
      </c>
      <c r="B43" s="39" t="s">
        <v>123</v>
      </c>
      <c r="C43" s="38">
        <f>C47</f>
        <v>105000</v>
      </c>
      <c r="D43" s="38"/>
      <c r="E43" s="38"/>
      <c r="F43" s="37">
        <f>F47</f>
        <v>105000</v>
      </c>
      <c r="G43" s="37">
        <f>G47</f>
        <v>105000</v>
      </c>
    </row>
    <row r="44" spans="1:7" hidden="1" x14ac:dyDescent="0.2">
      <c r="A44" s="36" t="s">
        <v>122</v>
      </c>
      <c r="B44" s="39" t="s">
        <v>121</v>
      </c>
      <c r="C44" s="38">
        <f>C45+C46</f>
        <v>0</v>
      </c>
      <c r="D44" s="38">
        <f>D45+D46</f>
        <v>0</v>
      </c>
      <c r="E44" s="38">
        <f>E45+E46</f>
        <v>0</v>
      </c>
      <c r="F44" s="37"/>
      <c r="G44" s="37"/>
    </row>
    <row r="45" spans="1:7" hidden="1" x14ac:dyDescent="0.2">
      <c r="A45" s="36" t="s">
        <v>120</v>
      </c>
      <c r="B45" s="39" t="s">
        <v>119</v>
      </c>
      <c r="C45" s="38"/>
      <c r="D45" s="38"/>
      <c r="E45" s="38"/>
      <c r="F45" s="37"/>
      <c r="G45" s="37"/>
    </row>
    <row r="46" spans="1:7" hidden="1" x14ac:dyDescent="0.2">
      <c r="A46" s="36" t="s">
        <v>118</v>
      </c>
      <c r="B46" s="39" t="s">
        <v>117</v>
      </c>
      <c r="C46" s="38"/>
      <c r="D46" s="38"/>
      <c r="E46" s="38"/>
      <c r="F46" s="37"/>
      <c r="G46" s="37"/>
    </row>
    <row r="47" spans="1:7" ht="65.25" customHeight="1" x14ac:dyDescent="0.2">
      <c r="A47" s="36" t="s">
        <v>116</v>
      </c>
      <c r="B47" s="39" t="s">
        <v>115</v>
      </c>
      <c r="C47" s="38">
        <v>105000</v>
      </c>
      <c r="D47" s="38"/>
      <c r="E47" s="38"/>
      <c r="F47" s="37">
        <v>105000</v>
      </c>
      <c r="G47" s="37">
        <v>105000</v>
      </c>
    </row>
    <row r="48" spans="1:7" x14ac:dyDescent="0.2">
      <c r="A48" s="61" t="s">
        <v>114</v>
      </c>
      <c r="B48" s="39" t="s">
        <v>113</v>
      </c>
      <c r="C48" s="38">
        <f>C49+C52</f>
        <v>1326000</v>
      </c>
      <c r="D48" s="38" t="e">
        <f>D54+#REF!</f>
        <v>#REF!</v>
      </c>
      <c r="E48" s="38" t="e">
        <f>E54+#REF!</f>
        <v>#REF!</v>
      </c>
      <c r="F48" s="38">
        <f>F49+F52</f>
        <v>1449000</v>
      </c>
      <c r="G48" s="38">
        <f>G49+G52</f>
        <v>1455000</v>
      </c>
    </row>
    <row r="49" spans="1:7" x14ac:dyDescent="0.2">
      <c r="A49" s="61" t="s">
        <v>112</v>
      </c>
      <c r="B49" s="39" t="s">
        <v>111</v>
      </c>
      <c r="C49" s="42">
        <f>C50</f>
        <v>225000</v>
      </c>
      <c r="D49" s="42">
        <v>249000</v>
      </c>
      <c r="E49" s="42">
        <v>249000</v>
      </c>
      <c r="F49" s="42">
        <f>F50</f>
        <v>326000</v>
      </c>
      <c r="G49" s="42">
        <f>G50</f>
        <v>332000</v>
      </c>
    </row>
    <row r="50" spans="1:7" ht="31.5" x14ac:dyDescent="0.2">
      <c r="A50" s="61" t="s">
        <v>110</v>
      </c>
      <c r="B50" s="39" t="s">
        <v>109</v>
      </c>
      <c r="C50" s="42">
        <f>C51</f>
        <v>225000</v>
      </c>
      <c r="D50" s="42"/>
      <c r="E50" s="42"/>
      <c r="F50" s="42">
        <f>F51</f>
        <v>326000</v>
      </c>
      <c r="G50" s="42">
        <f>G51</f>
        <v>332000</v>
      </c>
    </row>
    <row r="51" spans="1:7" ht="63" x14ac:dyDescent="0.2">
      <c r="A51" s="61" t="s">
        <v>108</v>
      </c>
      <c r="B51" s="39" t="s">
        <v>107</v>
      </c>
      <c r="C51" s="42">
        <v>225000</v>
      </c>
      <c r="D51" s="42"/>
      <c r="E51" s="42"/>
      <c r="F51" s="42">
        <v>326000</v>
      </c>
      <c r="G51" s="42">
        <v>332000</v>
      </c>
    </row>
    <row r="52" spans="1:7" x14ac:dyDescent="0.2">
      <c r="A52" s="61" t="s">
        <v>106</v>
      </c>
      <c r="B52" s="39" t="s">
        <v>105</v>
      </c>
      <c r="C52" s="42">
        <f>C53</f>
        <v>1101000</v>
      </c>
      <c r="D52" s="42"/>
      <c r="E52" s="42"/>
      <c r="F52" s="42">
        <f>F53</f>
        <v>1123000</v>
      </c>
      <c r="G52" s="42">
        <f>G53</f>
        <v>1123000</v>
      </c>
    </row>
    <row r="53" spans="1:7" ht="31.5" x14ac:dyDescent="0.2">
      <c r="A53" s="61" t="s">
        <v>104</v>
      </c>
      <c r="B53" s="39" t="s">
        <v>103</v>
      </c>
      <c r="C53" s="42">
        <f>C54</f>
        <v>1101000</v>
      </c>
      <c r="D53" s="42"/>
      <c r="E53" s="42"/>
      <c r="F53" s="42">
        <f>F54</f>
        <v>1123000</v>
      </c>
      <c r="G53" s="42">
        <f>G54</f>
        <v>1123000</v>
      </c>
    </row>
    <row r="54" spans="1:7" ht="63" x14ac:dyDescent="0.2">
      <c r="A54" s="60" t="s">
        <v>102</v>
      </c>
      <c r="B54" s="45" t="s">
        <v>101</v>
      </c>
      <c r="C54" s="42">
        <v>1101000</v>
      </c>
      <c r="D54" s="42">
        <v>762000</v>
      </c>
      <c r="E54" s="42">
        <v>762000</v>
      </c>
      <c r="F54" s="42">
        <v>1123000</v>
      </c>
      <c r="G54" s="42">
        <v>1123000</v>
      </c>
    </row>
    <row r="55" spans="1:7" x14ac:dyDescent="0.2">
      <c r="A55" s="60" t="s">
        <v>100</v>
      </c>
      <c r="B55" s="45" t="s">
        <v>99</v>
      </c>
      <c r="C55" s="42">
        <f>C56</f>
        <v>128000</v>
      </c>
      <c r="D55" s="42">
        <f>D56</f>
        <v>0</v>
      </c>
      <c r="E55" s="42">
        <f>E56</f>
        <v>0</v>
      </c>
      <c r="F55" s="42">
        <f>F56</f>
        <v>0</v>
      </c>
      <c r="G55" s="42">
        <f>G56</f>
        <v>0</v>
      </c>
    </row>
    <row r="56" spans="1:7" x14ac:dyDescent="0.2">
      <c r="A56" s="60" t="s">
        <v>98</v>
      </c>
      <c r="B56" s="45" t="s">
        <v>97</v>
      </c>
      <c r="C56" s="42">
        <f>C57</f>
        <v>128000</v>
      </c>
      <c r="D56" s="42">
        <f>D57</f>
        <v>0</v>
      </c>
      <c r="E56" s="42">
        <f>E57</f>
        <v>0</v>
      </c>
      <c r="F56" s="42">
        <f>F57</f>
        <v>0</v>
      </c>
      <c r="G56" s="42">
        <f>G57</f>
        <v>0</v>
      </c>
    </row>
    <row r="57" spans="1:7" x14ac:dyDescent="0.2">
      <c r="A57" s="60" t="s">
        <v>96</v>
      </c>
      <c r="B57" s="45" t="s">
        <v>95</v>
      </c>
      <c r="C57" s="42">
        <f>C58</f>
        <v>128000</v>
      </c>
      <c r="D57" s="42">
        <f>D58</f>
        <v>0</v>
      </c>
      <c r="E57" s="42">
        <f>E58</f>
        <v>0</v>
      </c>
      <c r="F57" s="42">
        <f>F58</f>
        <v>0</v>
      </c>
      <c r="G57" s="42">
        <f>G58</f>
        <v>0</v>
      </c>
    </row>
    <row r="58" spans="1:7" ht="47.25" x14ac:dyDescent="0.2">
      <c r="A58" s="60" t="s">
        <v>94</v>
      </c>
      <c r="B58" s="45" t="s">
        <v>93</v>
      </c>
      <c r="C58" s="42">
        <v>128000</v>
      </c>
      <c r="D58" s="42"/>
      <c r="E58" s="42"/>
      <c r="F58" s="42">
        <v>0</v>
      </c>
      <c r="G58" s="42">
        <v>0</v>
      </c>
    </row>
    <row r="59" spans="1:7" x14ac:dyDescent="0.2">
      <c r="A59" s="40" t="s">
        <v>92</v>
      </c>
      <c r="B59" s="35" t="s">
        <v>91</v>
      </c>
      <c r="C59" s="38">
        <f>C60</f>
        <v>11501500</v>
      </c>
      <c r="D59" s="38" t="e">
        <f>D60+D61+D71+#REF!+D76</f>
        <v>#REF!</v>
      </c>
      <c r="E59" s="38" t="e">
        <f>E60+E61+E71+#REF!+E76</f>
        <v>#REF!</v>
      </c>
      <c r="F59" s="38">
        <f>F60</f>
        <v>10051300</v>
      </c>
      <c r="G59" s="38">
        <f>G60</f>
        <v>10170700</v>
      </c>
    </row>
    <row r="60" spans="1:7" ht="31.5" x14ac:dyDescent="0.2">
      <c r="A60" s="36" t="s">
        <v>90</v>
      </c>
      <c r="B60" s="39" t="s">
        <v>89</v>
      </c>
      <c r="C60" s="38">
        <f>C61+C71+C76+C68</f>
        <v>11501500</v>
      </c>
      <c r="D60" s="38" t="e">
        <f>D61+D71+D76+#REF!</f>
        <v>#REF!</v>
      </c>
      <c r="E60" s="38" t="e">
        <f>E61+E71+E76+#REF!</f>
        <v>#REF!</v>
      </c>
      <c r="F60" s="38">
        <f>F61+F71+F76</f>
        <v>10051300</v>
      </c>
      <c r="G60" s="38">
        <f>G61+G71+G76</f>
        <v>10170700</v>
      </c>
    </row>
    <row r="61" spans="1:7" x14ac:dyDescent="0.2">
      <c r="A61" s="59" t="s">
        <v>88</v>
      </c>
      <c r="B61" s="35" t="s">
        <v>87</v>
      </c>
      <c r="C61" s="38">
        <f>C64+C62+C66</f>
        <v>9761000</v>
      </c>
      <c r="D61" s="38" t="e">
        <f>D64+#REF!</f>
        <v>#REF!</v>
      </c>
      <c r="E61" s="38" t="e">
        <f>E64+#REF!</f>
        <v>#REF!</v>
      </c>
      <c r="F61" s="38">
        <f>F64+F62</f>
        <v>9626000</v>
      </c>
      <c r="G61" s="38">
        <f>G64+G62</f>
        <v>9705000</v>
      </c>
    </row>
    <row r="62" spans="1:7" x14ac:dyDescent="0.2">
      <c r="A62" s="46" t="s">
        <v>86</v>
      </c>
      <c r="B62" s="45" t="s">
        <v>85</v>
      </c>
      <c r="C62" s="41">
        <f>C63</f>
        <v>9629000</v>
      </c>
      <c r="D62" s="41">
        <f>D63</f>
        <v>0</v>
      </c>
      <c r="E62" s="41">
        <f>E63</f>
        <v>0</v>
      </c>
      <c r="F62" s="41">
        <f>F63</f>
        <v>9565000</v>
      </c>
      <c r="G62" s="41">
        <f>G63</f>
        <v>9646000</v>
      </c>
    </row>
    <row r="63" spans="1:7" ht="31.5" x14ac:dyDescent="0.2">
      <c r="A63" s="46" t="s">
        <v>84</v>
      </c>
      <c r="B63" s="45" t="s">
        <v>83</v>
      </c>
      <c r="C63" s="41">
        <v>9629000</v>
      </c>
      <c r="D63" s="41"/>
      <c r="E63" s="41"/>
      <c r="F63" s="41">
        <v>9565000</v>
      </c>
      <c r="G63" s="41">
        <v>9646000</v>
      </c>
    </row>
    <row r="64" spans="1:7" ht="31.5" x14ac:dyDescent="0.2">
      <c r="A64" s="53" t="s">
        <v>82</v>
      </c>
      <c r="B64" s="58" t="s">
        <v>81</v>
      </c>
      <c r="C64" s="42">
        <f>C65</f>
        <v>64000</v>
      </c>
      <c r="D64" s="42">
        <f>D65</f>
        <v>0</v>
      </c>
      <c r="E64" s="42">
        <f>E65</f>
        <v>0</v>
      </c>
      <c r="F64" s="42">
        <f>F65</f>
        <v>61000</v>
      </c>
      <c r="G64" s="42">
        <f>G65</f>
        <v>59000</v>
      </c>
    </row>
    <row r="65" spans="1:7" ht="31.5" x14ac:dyDescent="0.2">
      <c r="A65" s="53" t="s">
        <v>80</v>
      </c>
      <c r="B65" s="57" t="s">
        <v>79</v>
      </c>
      <c r="C65" s="41">
        <v>64000</v>
      </c>
      <c r="D65" s="41"/>
      <c r="E65" s="41"/>
      <c r="F65" s="41">
        <v>61000</v>
      </c>
      <c r="G65" s="41">
        <v>59000</v>
      </c>
    </row>
    <row r="66" spans="1:7" x14ac:dyDescent="0.2">
      <c r="A66" s="53" t="s">
        <v>78</v>
      </c>
      <c r="B66" s="54" t="s">
        <v>77</v>
      </c>
      <c r="C66" s="41">
        <f>C67</f>
        <v>68000</v>
      </c>
      <c r="D66" s="41"/>
      <c r="E66" s="41"/>
      <c r="F66" s="41">
        <v>0</v>
      </c>
      <c r="G66" s="41">
        <v>0</v>
      </c>
    </row>
    <row r="67" spans="1:7" x14ac:dyDescent="0.2">
      <c r="A67" s="53" t="s">
        <v>76</v>
      </c>
      <c r="B67" s="54" t="s">
        <v>75</v>
      </c>
      <c r="C67" s="41">
        <v>68000</v>
      </c>
      <c r="D67" s="41"/>
      <c r="E67" s="41"/>
      <c r="F67" s="41">
        <v>0</v>
      </c>
      <c r="G67" s="41">
        <v>0</v>
      </c>
    </row>
    <row r="68" spans="1:7" ht="31.5" x14ac:dyDescent="0.2">
      <c r="A68" s="56" t="s">
        <v>74</v>
      </c>
      <c r="B68" s="55" t="s">
        <v>73</v>
      </c>
      <c r="C68" s="41">
        <f>C69</f>
        <v>669000</v>
      </c>
      <c r="D68" s="41">
        <f>D69</f>
        <v>0</v>
      </c>
      <c r="E68" s="41">
        <f>E69</f>
        <v>0</v>
      </c>
      <c r="F68" s="41">
        <f>F69</f>
        <v>0</v>
      </c>
      <c r="G68" s="41">
        <f>G69</f>
        <v>0</v>
      </c>
    </row>
    <row r="69" spans="1:7" x14ac:dyDescent="0.2">
      <c r="A69" s="53" t="s">
        <v>72</v>
      </c>
      <c r="B69" s="54" t="s">
        <v>71</v>
      </c>
      <c r="C69" s="41">
        <f>C70</f>
        <v>669000</v>
      </c>
      <c r="D69" s="41">
        <f>D70</f>
        <v>0</v>
      </c>
      <c r="E69" s="41">
        <f>E70</f>
        <v>0</v>
      </c>
      <c r="F69" s="41">
        <f>F70</f>
        <v>0</v>
      </c>
      <c r="G69" s="41">
        <f>G70</f>
        <v>0</v>
      </c>
    </row>
    <row r="70" spans="1:7" x14ac:dyDescent="0.2">
      <c r="A70" s="53" t="s">
        <v>70</v>
      </c>
      <c r="B70" s="54" t="s">
        <v>69</v>
      </c>
      <c r="C70" s="41">
        <v>669000</v>
      </c>
      <c r="D70" s="41"/>
      <c r="E70" s="41"/>
      <c r="F70" s="41">
        <v>0</v>
      </c>
      <c r="G70" s="41">
        <v>0</v>
      </c>
    </row>
    <row r="71" spans="1:7" x14ac:dyDescent="0.2">
      <c r="A71" s="40" t="s">
        <v>68</v>
      </c>
      <c r="B71" s="35" t="s">
        <v>67</v>
      </c>
      <c r="C71" s="38">
        <f>C72+C74</f>
        <v>385600</v>
      </c>
      <c r="D71" s="38" t="e">
        <f>#REF!+D72+D74</f>
        <v>#REF!</v>
      </c>
      <c r="E71" s="38" t="e">
        <f>#REF!+E72+E74</f>
        <v>#REF!</v>
      </c>
      <c r="F71" s="38">
        <f>F72+F74</f>
        <v>425300</v>
      </c>
      <c r="G71" s="38">
        <f>+G72+G74</f>
        <v>465700</v>
      </c>
    </row>
    <row r="72" spans="1:7" ht="47.25" x14ac:dyDescent="0.2">
      <c r="A72" s="53" t="s">
        <v>66</v>
      </c>
      <c r="B72" s="45" t="s">
        <v>65</v>
      </c>
      <c r="C72" s="42">
        <f>C73</f>
        <v>385600</v>
      </c>
      <c r="D72" s="42">
        <f>D73</f>
        <v>0</v>
      </c>
      <c r="E72" s="42">
        <f>E73</f>
        <v>0</v>
      </c>
      <c r="F72" s="42">
        <f>F73</f>
        <v>425300</v>
      </c>
      <c r="G72" s="42">
        <f>G73</f>
        <v>465700</v>
      </c>
    </row>
    <row r="73" spans="1:7" ht="51" customHeight="1" x14ac:dyDescent="0.2">
      <c r="A73" s="52" t="s">
        <v>64</v>
      </c>
      <c r="B73" s="43" t="s">
        <v>63</v>
      </c>
      <c r="C73" s="41">
        <v>385600</v>
      </c>
      <c r="D73" s="41"/>
      <c r="E73" s="42"/>
      <c r="F73" s="41">
        <v>425300</v>
      </c>
      <c r="G73" s="41">
        <v>465700</v>
      </c>
    </row>
    <row r="74" spans="1:7" ht="0.75" hidden="1" customHeight="1" x14ac:dyDescent="0.2">
      <c r="A74" s="51"/>
      <c r="B74" s="39"/>
      <c r="C74" s="38"/>
      <c r="D74" s="38">
        <f>D75</f>
        <v>0</v>
      </c>
      <c r="E74" s="38">
        <f>E75</f>
        <v>0</v>
      </c>
      <c r="F74" s="38"/>
      <c r="G74" s="38"/>
    </row>
    <row r="75" spans="1:7" hidden="1" x14ac:dyDescent="0.2">
      <c r="A75" s="50"/>
      <c r="B75" s="49"/>
      <c r="C75" s="47"/>
      <c r="D75" s="47"/>
      <c r="E75" s="48"/>
      <c r="F75" s="47"/>
      <c r="G75" s="47"/>
    </row>
    <row r="76" spans="1:7" x14ac:dyDescent="0.2">
      <c r="A76" s="40" t="s">
        <v>62</v>
      </c>
      <c r="B76" s="35" t="s">
        <v>61</v>
      </c>
      <c r="C76" s="38">
        <f>C77</f>
        <v>685900</v>
      </c>
      <c r="D76" s="38">
        <f>D77</f>
        <v>0</v>
      </c>
      <c r="E76" s="38">
        <f>E77</f>
        <v>0</v>
      </c>
      <c r="F76" s="38">
        <f>F77</f>
        <v>0</v>
      </c>
      <c r="G76" s="38">
        <f>G77</f>
        <v>0</v>
      </c>
    </row>
    <row r="77" spans="1:7" x14ac:dyDescent="0.2">
      <c r="A77" s="46" t="s">
        <v>60</v>
      </c>
      <c r="B77" s="45" t="s">
        <v>59</v>
      </c>
      <c r="C77" s="42">
        <f>C78</f>
        <v>685900</v>
      </c>
      <c r="D77" s="42">
        <f>D78</f>
        <v>0</v>
      </c>
      <c r="E77" s="42">
        <f>E78</f>
        <v>0</v>
      </c>
      <c r="F77" s="42">
        <f>F78</f>
        <v>0</v>
      </c>
      <c r="G77" s="42">
        <f>G78</f>
        <v>0</v>
      </c>
    </row>
    <row r="78" spans="1:7" ht="31.5" x14ac:dyDescent="0.2">
      <c r="A78" s="44" t="s">
        <v>58</v>
      </c>
      <c r="B78" s="43" t="s">
        <v>57</v>
      </c>
      <c r="C78" s="41">
        <v>685900</v>
      </c>
      <c r="D78" s="42"/>
      <c r="E78" s="42"/>
      <c r="F78" s="41">
        <v>0</v>
      </c>
      <c r="G78" s="41">
        <v>0</v>
      </c>
    </row>
    <row r="79" spans="1:7" ht="31.5" hidden="1" x14ac:dyDescent="0.2">
      <c r="A79" s="40" t="s">
        <v>56</v>
      </c>
      <c r="B79" s="35" t="s">
        <v>55</v>
      </c>
      <c r="C79" s="38">
        <f>C80+C85</f>
        <v>0</v>
      </c>
      <c r="D79" s="38">
        <f>D80+D85</f>
        <v>0</v>
      </c>
      <c r="E79" s="38">
        <f>E80+E85</f>
        <v>0</v>
      </c>
      <c r="F79" s="37"/>
      <c r="G79" s="37"/>
    </row>
    <row r="80" spans="1:7" hidden="1" x14ac:dyDescent="0.2">
      <c r="A80" s="36" t="s">
        <v>54</v>
      </c>
      <c r="B80" s="39" t="s">
        <v>53</v>
      </c>
      <c r="C80" s="38"/>
      <c r="D80" s="38">
        <f>D81+D83</f>
        <v>0</v>
      </c>
      <c r="E80" s="38">
        <f>E81+E83</f>
        <v>0</v>
      </c>
      <c r="F80" s="37"/>
      <c r="G80" s="37"/>
    </row>
    <row r="81" spans="1:7" hidden="1" x14ac:dyDescent="0.2">
      <c r="A81" s="40" t="s">
        <v>52</v>
      </c>
      <c r="B81" s="35" t="s">
        <v>51</v>
      </c>
      <c r="C81" s="38">
        <f>C82</f>
        <v>0</v>
      </c>
      <c r="D81" s="38">
        <f>D82</f>
        <v>0</v>
      </c>
      <c r="E81" s="38">
        <f>E82</f>
        <v>0</v>
      </c>
      <c r="F81" s="37"/>
      <c r="G81" s="37"/>
    </row>
    <row r="82" spans="1:7" ht="47.25" hidden="1" x14ac:dyDescent="0.2">
      <c r="A82" s="36" t="s">
        <v>50</v>
      </c>
      <c r="B82" s="39" t="s">
        <v>49</v>
      </c>
      <c r="C82" s="38">
        <v>0</v>
      </c>
      <c r="D82" s="38">
        <v>0</v>
      </c>
      <c r="E82" s="38">
        <v>0</v>
      </c>
      <c r="F82" s="37"/>
      <c r="G82" s="37"/>
    </row>
    <row r="83" spans="1:7" hidden="1" x14ac:dyDescent="0.2">
      <c r="A83" s="40" t="s">
        <v>48</v>
      </c>
      <c r="B83" s="35" t="s">
        <v>47</v>
      </c>
      <c r="C83" s="38">
        <f>C84</f>
        <v>0</v>
      </c>
      <c r="D83" s="38">
        <f>D84</f>
        <v>0</v>
      </c>
      <c r="E83" s="38">
        <f>E84</f>
        <v>0</v>
      </c>
      <c r="F83" s="37"/>
      <c r="G83" s="37"/>
    </row>
    <row r="84" spans="1:7" ht="47.25" hidden="1" x14ac:dyDescent="0.2">
      <c r="A84" s="36" t="s">
        <v>46</v>
      </c>
      <c r="B84" s="39" t="s">
        <v>45</v>
      </c>
      <c r="C84" s="38"/>
      <c r="D84" s="38"/>
      <c r="E84" s="38"/>
      <c r="F84" s="37"/>
      <c r="G84" s="37"/>
    </row>
    <row r="85" spans="1:7" ht="31.5" hidden="1" x14ac:dyDescent="0.2">
      <c r="A85" s="36" t="s">
        <v>44</v>
      </c>
      <c r="B85" s="39" t="s">
        <v>43</v>
      </c>
      <c r="C85" s="38">
        <f>C86</f>
        <v>0</v>
      </c>
      <c r="D85" s="38">
        <f>D86</f>
        <v>0</v>
      </c>
      <c r="E85" s="38">
        <f>E86</f>
        <v>0</v>
      </c>
      <c r="F85" s="37"/>
      <c r="G85" s="37"/>
    </row>
    <row r="86" spans="1:7" hidden="1" x14ac:dyDescent="0.2">
      <c r="A86" s="40" t="s">
        <v>42</v>
      </c>
      <c r="B86" s="35" t="s">
        <v>41</v>
      </c>
      <c r="C86" s="38">
        <f>C87</f>
        <v>0</v>
      </c>
      <c r="D86" s="38">
        <f>D87</f>
        <v>0</v>
      </c>
      <c r="E86" s="38">
        <f>E87</f>
        <v>0</v>
      </c>
      <c r="F86" s="37"/>
      <c r="G86" s="37"/>
    </row>
    <row r="87" spans="1:7" ht="31.5" hidden="1" x14ac:dyDescent="0.2">
      <c r="A87" s="36" t="s">
        <v>40</v>
      </c>
      <c r="B87" s="39" t="s">
        <v>39</v>
      </c>
      <c r="C87" s="38"/>
      <c r="D87" s="38"/>
      <c r="E87" s="38"/>
      <c r="F87" s="37"/>
      <c r="G87" s="37"/>
    </row>
    <row r="88" spans="1:7" hidden="1" x14ac:dyDescent="0.2">
      <c r="A88" s="36"/>
      <c r="B88" s="35" t="s">
        <v>38</v>
      </c>
      <c r="C88" s="38">
        <f>C60</f>
        <v>11501500</v>
      </c>
      <c r="D88" s="38" t="e">
        <f>D60</f>
        <v>#REF!</v>
      </c>
      <c r="E88" s="38" t="e">
        <f>E60</f>
        <v>#REF!</v>
      </c>
      <c r="F88" s="37"/>
      <c r="G88" s="37"/>
    </row>
    <row r="89" spans="1:7" x14ac:dyDescent="0.2">
      <c r="A89" s="36" t="s">
        <v>37</v>
      </c>
      <c r="B89" s="35" t="s">
        <v>36</v>
      </c>
      <c r="C89" s="34">
        <f>C11+C59</f>
        <v>18026500</v>
      </c>
      <c r="D89" s="34" t="e">
        <f>D11+D59</f>
        <v>#REF!</v>
      </c>
      <c r="E89" s="34" t="e">
        <f>E11+E59</f>
        <v>#REF!</v>
      </c>
      <c r="F89" s="34">
        <f>F11+F59</f>
        <v>16740300</v>
      </c>
      <c r="G89" s="34">
        <f>G11+G59</f>
        <v>17075700</v>
      </c>
    </row>
    <row r="91" spans="1:7" ht="18.75" x14ac:dyDescent="0.3">
      <c r="B91" s="1"/>
      <c r="C91" s="33"/>
      <c r="D91" s="32"/>
      <c r="E91" s="25"/>
    </row>
    <row r="92" spans="1:7" ht="12.75" x14ac:dyDescent="0.2">
      <c r="C92" s="25"/>
      <c r="D92" s="25"/>
      <c r="E92" s="25"/>
    </row>
    <row r="93" spans="1:7" ht="12.75" x14ac:dyDescent="0.2">
      <c r="C93" s="25"/>
      <c r="D93" s="25"/>
      <c r="E93" s="25"/>
    </row>
    <row r="94" spans="1:7" ht="12.75" x14ac:dyDescent="0.2">
      <c r="C94" s="25"/>
      <c r="D94" s="25"/>
      <c r="E94" s="25"/>
    </row>
    <row r="95" spans="1:7" ht="12.75" x14ac:dyDescent="0.2">
      <c r="A95" s="31"/>
      <c r="B95" s="30"/>
      <c r="C95" s="29"/>
      <c r="D95" s="29"/>
      <c r="E95" s="29"/>
    </row>
    <row r="96" spans="1:7" ht="12.75" x14ac:dyDescent="0.2">
      <c r="A96" s="31"/>
      <c r="B96" s="30"/>
      <c r="C96" s="29"/>
      <c r="D96" s="29"/>
      <c r="E96" s="29"/>
    </row>
    <row r="97" spans="3:5" ht="12.75" x14ac:dyDescent="0.2">
      <c r="C97" s="25"/>
      <c r="D97" s="25"/>
      <c r="E97" s="25"/>
    </row>
    <row r="98" spans="3:5" ht="12.75" x14ac:dyDescent="0.2">
      <c r="C98" s="25"/>
      <c r="D98" s="25"/>
      <c r="E98" s="25"/>
    </row>
    <row r="99" spans="3:5" ht="12.75" x14ac:dyDescent="0.2">
      <c r="C99" s="25"/>
      <c r="D99" s="25"/>
      <c r="E99" s="25"/>
    </row>
    <row r="100" spans="3:5" ht="12.75" x14ac:dyDescent="0.2">
      <c r="C100" s="25"/>
      <c r="D100" s="25"/>
      <c r="E100" s="25"/>
    </row>
    <row r="101" spans="3:5" ht="12.75" x14ac:dyDescent="0.2">
      <c r="C101" s="25"/>
      <c r="D101" s="25"/>
      <c r="E101" s="25"/>
    </row>
    <row r="102" spans="3:5" ht="12.75" x14ac:dyDescent="0.2">
      <c r="C102" s="25"/>
      <c r="D102" s="25"/>
      <c r="E102" s="25"/>
    </row>
    <row r="103" spans="3:5" ht="12.75" x14ac:dyDescent="0.2">
      <c r="C103" s="25"/>
      <c r="D103" s="25"/>
      <c r="E103" s="25"/>
    </row>
    <row r="104" spans="3:5" ht="12.75" x14ac:dyDescent="0.2">
      <c r="C104" s="25"/>
      <c r="D104" s="25"/>
      <c r="E104" s="25"/>
    </row>
    <row r="105" spans="3:5" ht="12.75" x14ac:dyDescent="0.2">
      <c r="C105" s="25"/>
      <c r="D105" s="25"/>
      <c r="E105" s="25"/>
    </row>
    <row r="106" spans="3:5" ht="12.75" x14ac:dyDescent="0.2">
      <c r="C106" s="25"/>
      <c r="D106" s="25"/>
      <c r="E106" s="25"/>
    </row>
    <row r="107" spans="3:5" ht="12.75" x14ac:dyDescent="0.2">
      <c r="C107" s="25"/>
      <c r="D107" s="25"/>
      <c r="E107" s="25"/>
    </row>
    <row r="108" spans="3:5" ht="12.75" x14ac:dyDescent="0.2">
      <c r="C108" s="25"/>
      <c r="D108" s="25"/>
      <c r="E108" s="25"/>
    </row>
    <row r="109" spans="3:5" ht="12.75" x14ac:dyDescent="0.2">
      <c r="C109" s="25"/>
      <c r="D109" s="25"/>
      <c r="E109" s="25"/>
    </row>
    <row r="110" spans="3:5" ht="12.75" x14ac:dyDescent="0.2">
      <c r="C110" s="25"/>
      <c r="D110" s="25"/>
      <c r="E110" s="25"/>
    </row>
    <row r="111" spans="3:5" ht="12.75" x14ac:dyDescent="0.2">
      <c r="C111" s="25"/>
      <c r="D111" s="25"/>
      <c r="E111" s="25"/>
    </row>
    <row r="112" spans="3:5" ht="12.75" x14ac:dyDescent="0.2">
      <c r="C112" s="25"/>
      <c r="D112" s="25"/>
      <c r="E112" s="25"/>
    </row>
    <row r="113" spans="1:5" ht="12.75" x14ac:dyDescent="0.2">
      <c r="C113" s="25"/>
      <c r="D113" s="25"/>
      <c r="E113" s="25"/>
    </row>
    <row r="114" spans="1:5" ht="12.75" x14ac:dyDescent="0.2">
      <c r="C114" s="25"/>
      <c r="D114" s="25"/>
      <c r="E114" s="25"/>
    </row>
    <row r="115" spans="1:5" ht="12.75" x14ac:dyDescent="0.2">
      <c r="C115" s="25"/>
      <c r="D115" s="25"/>
      <c r="E115" s="25"/>
    </row>
    <row r="116" spans="1:5" ht="12.75" x14ac:dyDescent="0.2">
      <c r="C116" s="25"/>
      <c r="D116" s="25"/>
      <c r="E116" s="25"/>
    </row>
    <row r="117" spans="1:5" ht="12.75" x14ac:dyDescent="0.2">
      <c r="C117" s="25"/>
      <c r="D117" s="25"/>
      <c r="E117" s="25"/>
    </row>
    <row r="118" spans="1:5" ht="12.75" x14ac:dyDescent="0.2">
      <c r="C118" s="25"/>
      <c r="D118" s="25"/>
      <c r="E118" s="25"/>
    </row>
    <row r="119" spans="1:5" ht="12.75" x14ac:dyDescent="0.2">
      <c r="C119" s="25"/>
      <c r="D119" s="25"/>
      <c r="E119" s="25"/>
    </row>
    <row r="120" spans="1:5" ht="12.75" x14ac:dyDescent="0.2">
      <c r="C120" s="25"/>
      <c r="D120" s="25"/>
      <c r="E120" s="25"/>
    </row>
    <row r="121" spans="1:5" ht="12.75" x14ac:dyDescent="0.2">
      <c r="C121" s="25"/>
      <c r="D121" s="25"/>
      <c r="E121" s="25"/>
    </row>
    <row r="122" spans="1:5" ht="12.75" x14ac:dyDescent="0.2">
      <c r="C122" s="25"/>
      <c r="D122" s="25"/>
      <c r="E122" s="25"/>
    </row>
    <row r="123" spans="1:5" ht="12.75" x14ac:dyDescent="0.2">
      <c r="C123" s="25"/>
      <c r="D123" s="25"/>
      <c r="E123" s="25"/>
    </row>
    <row r="124" spans="1:5" ht="12.75" x14ac:dyDescent="0.2">
      <c r="C124" s="25"/>
      <c r="D124" s="25"/>
      <c r="E124" s="25"/>
    </row>
    <row r="128" spans="1:5" ht="18.75" x14ac:dyDescent="0.3">
      <c r="A128" s="28"/>
      <c r="B128" s="28"/>
      <c r="C128" s="28"/>
      <c r="D128" s="28"/>
      <c r="E128" s="28"/>
    </row>
  </sheetData>
  <mergeCells count="2">
    <mergeCell ref="A128:E128"/>
    <mergeCell ref="A6:G7"/>
  </mergeCells>
  <pageMargins left="0.78740157480314965" right="0.78740157480314965" top="0.78740157480314965" bottom="0.78740157480314965" header="0" footer="0"/>
  <pageSetup paperSize="9" scale="4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workbookViewId="0"/>
  </sheetViews>
  <sheetFormatPr defaultRowHeight="12.75" x14ac:dyDescent="0.2"/>
  <cols>
    <col min="1" max="1" width="1.42578125" style="83" customWidth="1"/>
    <col min="2" max="2" width="21.42578125" style="83" customWidth="1"/>
    <col min="3" max="4" width="0.7109375" style="83" customWidth="1"/>
    <col min="5" max="5" width="0.5703125" style="83" customWidth="1"/>
    <col min="6" max="6" width="38.5703125" style="83" customWidth="1"/>
    <col min="7" max="7" width="0" style="83" hidden="1" customWidth="1"/>
    <col min="8" max="8" width="4.85546875" style="83" customWidth="1"/>
    <col min="9" max="9" width="4.7109375" style="83" customWidth="1"/>
    <col min="10" max="11" width="0" style="83" hidden="1" customWidth="1"/>
    <col min="12" max="12" width="15.7109375" style="83" customWidth="1"/>
    <col min="13" max="13" width="14.7109375" style="83" customWidth="1"/>
    <col min="14" max="14" width="14.28515625" style="83" customWidth="1"/>
    <col min="15" max="246" width="9.140625" style="83" customWidth="1"/>
    <col min="247" max="16384" width="9.140625" style="83"/>
  </cols>
  <sheetData>
    <row r="1" spans="1:16" ht="15" customHeight="1" x14ac:dyDescent="0.3">
      <c r="A1" s="154"/>
      <c r="B1" s="154"/>
      <c r="C1" s="154"/>
      <c r="D1" s="154"/>
      <c r="E1" s="154"/>
      <c r="F1" s="154"/>
      <c r="G1" s="154"/>
      <c r="H1" s="154"/>
      <c r="I1" s="85"/>
      <c r="J1" s="85"/>
      <c r="K1" s="85"/>
      <c r="L1" s="163"/>
      <c r="M1" s="161" t="s">
        <v>228</v>
      </c>
      <c r="N1" s="153"/>
    </row>
    <row r="2" spans="1:16" ht="15" customHeight="1" x14ac:dyDescent="0.3">
      <c r="A2" s="154"/>
      <c r="B2" s="154"/>
      <c r="C2" s="154"/>
      <c r="D2" s="154"/>
      <c r="E2" s="154"/>
      <c r="F2" s="154"/>
      <c r="G2" s="154"/>
      <c r="H2" s="154"/>
      <c r="I2" s="85"/>
      <c r="J2" s="85"/>
      <c r="K2" s="85"/>
      <c r="L2" s="162"/>
      <c r="M2" s="161" t="s">
        <v>193</v>
      </c>
      <c r="N2" s="153"/>
    </row>
    <row r="3" spans="1:16" ht="15" customHeight="1" x14ac:dyDescent="0.3">
      <c r="A3" s="154"/>
      <c r="B3" s="154"/>
      <c r="C3" s="154"/>
      <c r="D3" s="154"/>
      <c r="E3" s="154"/>
      <c r="F3" s="154"/>
      <c r="G3" s="154"/>
      <c r="H3" s="154"/>
      <c r="I3" s="85"/>
      <c r="J3" s="85"/>
      <c r="K3" s="85"/>
      <c r="L3" s="162"/>
      <c r="M3" s="161" t="s">
        <v>227</v>
      </c>
      <c r="N3" s="153"/>
    </row>
    <row r="4" spans="1:16" ht="15" customHeight="1" x14ac:dyDescent="0.3">
      <c r="A4" s="154"/>
      <c r="B4" s="158"/>
      <c r="C4" s="158"/>
      <c r="D4" s="157"/>
      <c r="E4" s="157"/>
      <c r="F4" s="157"/>
      <c r="G4" s="158"/>
      <c r="H4" s="157"/>
      <c r="I4" s="156"/>
      <c r="J4" s="156"/>
      <c r="K4" s="156"/>
      <c r="L4" s="160"/>
      <c r="M4" s="159" t="s">
        <v>226</v>
      </c>
      <c r="N4" s="153"/>
    </row>
    <row r="5" spans="1:16" ht="17.25" customHeight="1" x14ac:dyDescent="0.3">
      <c r="A5" s="154"/>
      <c r="B5" s="158"/>
      <c r="C5" s="158"/>
      <c r="D5" s="157"/>
      <c r="E5" s="157"/>
      <c r="F5" s="157"/>
      <c r="G5" s="158"/>
      <c r="H5" s="157"/>
      <c r="I5" s="156"/>
      <c r="J5" s="156"/>
      <c r="K5" s="156"/>
      <c r="L5" s="153"/>
      <c r="M5" s="153"/>
      <c r="N5" s="153"/>
    </row>
    <row r="6" spans="1:16" ht="36" customHeight="1" x14ac:dyDescent="0.2">
      <c r="A6" s="155" t="s">
        <v>225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P6" s="125"/>
    </row>
    <row r="7" spans="1:16" ht="18" customHeight="1" thickBot="1" x14ac:dyDescent="0.35">
      <c r="A7" s="154"/>
      <c r="B7" s="154"/>
      <c r="C7" s="154"/>
      <c r="D7" s="154"/>
      <c r="E7" s="154"/>
      <c r="F7" s="154"/>
      <c r="G7" s="154"/>
      <c r="H7" s="154"/>
      <c r="I7" s="85"/>
      <c r="J7" s="85"/>
      <c r="K7" s="85"/>
      <c r="L7" s="153"/>
      <c r="M7" s="153"/>
      <c r="N7" s="152" t="s">
        <v>1</v>
      </c>
      <c r="O7" s="125"/>
      <c r="P7" s="125"/>
    </row>
    <row r="8" spans="1:16" ht="18.75" hidden="1" customHeight="1" thickBot="1" x14ac:dyDescent="0.25">
      <c r="A8" s="151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49" t="s">
        <v>1</v>
      </c>
      <c r="P8" s="125"/>
    </row>
    <row r="9" spans="1:16" ht="18" customHeight="1" thickBot="1" x14ac:dyDescent="0.25">
      <c r="A9" s="148" t="s">
        <v>224</v>
      </c>
      <c r="B9" s="147"/>
      <c r="C9" s="147"/>
      <c r="D9" s="147"/>
      <c r="E9" s="147"/>
      <c r="F9" s="146"/>
      <c r="G9" s="145" t="s">
        <v>223</v>
      </c>
      <c r="H9" s="144" t="s">
        <v>222</v>
      </c>
      <c r="I9" s="143" t="s">
        <v>221</v>
      </c>
      <c r="J9" s="142" t="s">
        <v>220</v>
      </c>
      <c r="K9" s="142" t="s">
        <v>219</v>
      </c>
      <c r="L9" s="142">
        <v>2024</v>
      </c>
      <c r="M9" s="142">
        <v>2025</v>
      </c>
      <c r="N9" s="141">
        <v>2026</v>
      </c>
      <c r="P9" s="125"/>
    </row>
    <row r="10" spans="1:16" ht="18" customHeight="1" x14ac:dyDescent="0.2">
      <c r="A10" s="140" t="s">
        <v>218</v>
      </c>
      <c r="B10" s="139"/>
      <c r="C10" s="139"/>
      <c r="D10" s="139"/>
      <c r="E10" s="139"/>
      <c r="F10" s="138"/>
      <c r="G10" s="137"/>
      <c r="H10" s="137">
        <v>0</v>
      </c>
      <c r="I10" s="137">
        <v>0</v>
      </c>
      <c r="J10" s="136"/>
      <c r="K10" s="136"/>
      <c r="L10" s="135">
        <v>0</v>
      </c>
      <c r="M10" s="135">
        <v>407875</v>
      </c>
      <c r="N10" s="134">
        <v>830500</v>
      </c>
    </row>
    <row r="11" spans="1:16" ht="15.95" customHeight="1" x14ac:dyDescent="0.2">
      <c r="A11" s="133" t="s">
        <v>217</v>
      </c>
      <c r="B11" s="132"/>
      <c r="C11" s="132"/>
      <c r="D11" s="132"/>
      <c r="E11" s="132"/>
      <c r="F11" s="132"/>
      <c r="G11" s="132"/>
      <c r="H11" s="131">
        <v>1</v>
      </c>
      <c r="I11" s="130">
        <v>0</v>
      </c>
      <c r="J11" s="129"/>
      <c r="K11" s="128"/>
      <c r="L11" s="127">
        <f>L12+L13+L14+L15</f>
        <v>5895785.6500000004</v>
      </c>
      <c r="M11" s="127">
        <f>M12+M13+M14+M15</f>
        <v>5745231.3900000006</v>
      </c>
      <c r="N11" s="126">
        <f>N12+N13+N14+N15</f>
        <v>5775231.3900000006</v>
      </c>
      <c r="P11" s="125"/>
    </row>
    <row r="12" spans="1:16" ht="26.25" customHeight="1" x14ac:dyDescent="0.2">
      <c r="A12" s="122" t="s">
        <v>216</v>
      </c>
      <c r="B12" s="98"/>
      <c r="C12" s="98"/>
      <c r="D12" s="98"/>
      <c r="E12" s="98"/>
      <c r="F12" s="98"/>
      <c r="G12" s="98"/>
      <c r="H12" s="95">
        <v>1</v>
      </c>
      <c r="I12" s="111">
        <v>2</v>
      </c>
      <c r="J12" s="110"/>
      <c r="K12" s="109"/>
      <c r="L12" s="108">
        <v>1344168.2</v>
      </c>
      <c r="M12" s="108">
        <v>1296761.8600000001</v>
      </c>
      <c r="N12" s="107">
        <v>1296761.8600000001</v>
      </c>
    </row>
    <row r="13" spans="1:16" ht="37.5" customHeight="1" x14ac:dyDescent="0.2">
      <c r="A13" s="122" t="s">
        <v>215</v>
      </c>
      <c r="B13" s="98"/>
      <c r="C13" s="98"/>
      <c r="D13" s="98"/>
      <c r="E13" s="98"/>
      <c r="F13" s="98"/>
      <c r="G13" s="98"/>
      <c r="H13" s="95">
        <v>1</v>
      </c>
      <c r="I13" s="111">
        <v>4</v>
      </c>
      <c r="J13" s="110"/>
      <c r="K13" s="109"/>
      <c r="L13" s="108">
        <v>4447367.45</v>
      </c>
      <c r="M13" s="108">
        <v>4347228.53</v>
      </c>
      <c r="N13" s="107">
        <v>4377228.53</v>
      </c>
    </row>
    <row r="14" spans="1:16" ht="25.5" customHeight="1" x14ac:dyDescent="0.2">
      <c r="A14" s="122" t="s">
        <v>214</v>
      </c>
      <c r="B14" s="98"/>
      <c r="C14" s="98"/>
      <c r="D14" s="98"/>
      <c r="E14" s="98"/>
      <c r="F14" s="98"/>
      <c r="G14" s="98"/>
      <c r="H14" s="95">
        <v>1</v>
      </c>
      <c r="I14" s="111">
        <v>6</v>
      </c>
      <c r="J14" s="110"/>
      <c r="K14" s="109"/>
      <c r="L14" s="108">
        <v>93526</v>
      </c>
      <c r="M14" s="108">
        <v>89241</v>
      </c>
      <c r="N14" s="107">
        <v>89241</v>
      </c>
    </row>
    <row r="15" spans="1:16" ht="15.95" customHeight="1" x14ac:dyDescent="0.2">
      <c r="A15" s="122" t="s">
        <v>213</v>
      </c>
      <c r="B15" s="98"/>
      <c r="C15" s="98"/>
      <c r="D15" s="98"/>
      <c r="E15" s="98"/>
      <c r="F15" s="98"/>
      <c r="G15" s="98"/>
      <c r="H15" s="95">
        <v>1</v>
      </c>
      <c r="I15" s="111">
        <v>13</v>
      </c>
      <c r="J15" s="110"/>
      <c r="K15" s="109"/>
      <c r="L15" s="108">
        <v>10724</v>
      </c>
      <c r="M15" s="108">
        <v>12000</v>
      </c>
      <c r="N15" s="107">
        <v>12000</v>
      </c>
    </row>
    <row r="16" spans="1:16" ht="15.95" customHeight="1" x14ac:dyDescent="0.2">
      <c r="A16" s="124" t="s">
        <v>212</v>
      </c>
      <c r="B16" s="105"/>
      <c r="C16" s="105"/>
      <c r="D16" s="105"/>
      <c r="E16" s="105"/>
      <c r="F16" s="105"/>
      <c r="G16" s="123"/>
      <c r="H16" s="117">
        <v>2</v>
      </c>
      <c r="I16" s="117">
        <v>0</v>
      </c>
      <c r="J16" s="116"/>
      <c r="K16" s="115"/>
      <c r="L16" s="114">
        <f>L17</f>
        <v>385600</v>
      </c>
      <c r="M16" s="114">
        <f>M17</f>
        <v>425300</v>
      </c>
      <c r="N16" s="113">
        <f>N17</f>
        <v>465700</v>
      </c>
    </row>
    <row r="17" spans="1:14" ht="15.95" customHeight="1" x14ac:dyDescent="0.2">
      <c r="A17" s="122" t="s">
        <v>211</v>
      </c>
      <c r="B17" s="98"/>
      <c r="C17" s="98"/>
      <c r="D17" s="98"/>
      <c r="E17" s="98"/>
      <c r="F17" s="98"/>
      <c r="G17" s="121"/>
      <c r="H17" s="111">
        <v>2</v>
      </c>
      <c r="I17" s="111">
        <v>3</v>
      </c>
      <c r="J17" s="110"/>
      <c r="K17" s="109"/>
      <c r="L17" s="108">
        <v>385600</v>
      </c>
      <c r="M17" s="108">
        <v>425300</v>
      </c>
      <c r="N17" s="107">
        <v>465700</v>
      </c>
    </row>
    <row r="18" spans="1:14" ht="27" customHeight="1" x14ac:dyDescent="0.2">
      <c r="A18" s="124" t="s">
        <v>210</v>
      </c>
      <c r="B18" s="105"/>
      <c r="C18" s="105"/>
      <c r="D18" s="105"/>
      <c r="E18" s="105"/>
      <c r="F18" s="105"/>
      <c r="G18" s="123"/>
      <c r="H18" s="117">
        <v>3</v>
      </c>
      <c r="I18" s="117">
        <v>0</v>
      </c>
      <c r="J18" s="116"/>
      <c r="K18" s="115"/>
      <c r="L18" s="114">
        <f>L19+L20</f>
        <v>425400</v>
      </c>
      <c r="M18" s="114">
        <f>M19+M20</f>
        <v>425400</v>
      </c>
      <c r="N18" s="113">
        <f>N19+N20</f>
        <v>425400</v>
      </c>
    </row>
    <row r="19" spans="1:14" ht="27" customHeight="1" x14ac:dyDescent="0.2">
      <c r="A19" s="122" t="s">
        <v>209</v>
      </c>
      <c r="B19" s="98"/>
      <c r="C19" s="98"/>
      <c r="D19" s="98"/>
      <c r="E19" s="98"/>
      <c r="F19" s="98"/>
      <c r="G19" s="121"/>
      <c r="H19" s="111">
        <v>3</v>
      </c>
      <c r="I19" s="111">
        <v>10</v>
      </c>
      <c r="J19" s="110"/>
      <c r="K19" s="109"/>
      <c r="L19" s="108">
        <v>410400</v>
      </c>
      <c r="M19" s="108">
        <v>410400</v>
      </c>
      <c r="N19" s="107">
        <v>410400</v>
      </c>
    </row>
    <row r="20" spans="1:14" ht="27" customHeight="1" x14ac:dyDescent="0.2">
      <c r="A20" s="122" t="s">
        <v>208</v>
      </c>
      <c r="B20" s="98"/>
      <c r="C20" s="98"/>
      <c r="D20" s="98"/>
      <c r="E20" s="98"/>
      <c r="F20" s="98"/>
      <c r="G20" s="121"/>
      <c r="H20" s="111">
        <v>3</v>
      </c>
      <c r="I20" s="111">
        <v>14</v>
      </c>
      <c r="J20" s="109"/>
      <c r="K20" s="120"/>
      <c r="L20" s="108">
        <v>15000</v>
      </c>
      <c r="M20" s="108">
        <v>15000</v>
      </c>
      <c r="N20" s="107">
        <v>15000</v>
      </c>
    </row>
    <row r="21" spans="1:14" ht="15.95" customHeight="1" x14ac:dyDescent="0.2">
      <c r="A21" s="118" t="s">
        <v>207</v>
      </c>
      <c r="B21" s="118"/>
      <c r="C21" s="118"/>
      <c r="D21" s="118"/>
      <c r="E21" s="118"/>
      <c r="F21" s="118"/>
      <c r="G21" s="118"/>
      <c r="H21" s="117">
        <v>4</v>
      </c>
      <c r="I21" s="117">
        <v>0</v>
      </c>
      <c r="J21" s="116"/>
      <c r="K21" s="115"/>
      <c r="L21" s="114">
        <f>L22</f>
        <v>1645901.96</v>
      </c>
      <c r="M21" s="114">
        <f>M22</f>
        <v>1575000</v>
      </c>
      <c r="N21" s="113">
        <f>N22</f>
        <v>1636000</v>
      </c>
    </row>
    <row r="22" spans="1:14" ht="15.95" customHeight="1" x14ac:dyDescent="0.2">
      <c r="A22" s="112" t="s">
        <v>206</v>
      </c>
      <c r="B22" s="112"/>
      <c r="C22" s="112"/>
      <c r="D22" s="112"/>
      <c r="E22" s="112"/>
      <c r="F22" s="112"/>
      <c r="G22" s="112"/>
      <c r="H22" s="111">
        <v>4</v>
      </c>
      <c r="I22" s="111">
        <v>9</v>
      </c>
      <c r="J22" s="110"/>
      <c r="K22" s="109"/>
      <c r="L22" s="108">
        <v>1645901.96</v>
      </c>
      <c r="M22" s="108">
        <v>1575000</v>
      </c>
      <c r="N22" s="107">
        <v>1636000</v>
      </c>
    </row>
    <row r="23" spans="1:14" s="119" customFormat="1" ht="15.95" customHeight="1" x14ac:dyDescent="0.2">
      <c r="A23" s="118" t="s">
        <v>205</v>
      </c>
      <c r="B23" s="118"/>
      <c r="C23" s="118"/>
      <c r="D23" s="118"/>
      <c r="E23" s="118"/>
      <c r="F23" s="118"/>
      <c r="G23" s="118"/>
      <c r="H23" s="117">
        <v>5</v>
      </c>
      <c r="I23" s="117">
        <v>0</v>
      </c>
      <c r="J23" s="116"/>
      <c r="K23" s="115"/>
      <c r="L23" s="114">
        <f>L24</f>
        <v>6763827.4400000004</v>
      </c>
      <c r="M23" s="114">
        <f>M24</f>
        <v>3981193.61</v>
      </c>
      <c r="N23" s="113">
        <f>N24</f>
        <v>3752568.61</v>
      </c>
    </row>
    <row r="24" spans="1:14" ht="15.95" customHeight="1" x14ac:dyDescent="0.2">
      <c r="A24" s="112" t="s">
        <v>204</v>
      </c>
      <c r="B24" s="112"/>
      <c r="C24" s="112"/>
      <c r="D24" s="112"/>
      <c r="E24" s="112"/>
      <c r="F24" s="112"/>
      <c r="G24" s="112"/>
      <c r="H24" s="111">
        <v>5</v>
      </c>
      <c r="I24" s="111">
        <v>3</v>
      </c>
      <c r="J24" s="110"/>
      <c r="K24" s="109"/>
      <c r="L24" s="108">
        <v>6763827.4400000004</v>
      </c>
      <c r="M24" s="108">
        <v>3981193.61</v>
      </c>
      <c r="N24" s="107">
        <v>3752568.61</v>
      </c>
    </row>
    <row r="25" spans="1:14" ht="15.95" customHeight="1" x14ac:dyDescent="0.2">
      <c r="A25" s="118" t="s">
        <v>203</v>
      </c>
      <c r="B25" s="118"/>
      <c r="C25" s="118"/>
      <c r="D25" s="118"/>
      <c r="E25" s="118"/>
      <c r="F25" s="118"/>
      <c r="G25" s="118"/>
      <c r="H25" s="117">
        <v>8</v>
      </c>
      <c r="I25" s="117">
        <v>0</v>
      </c>
      <c r="J25" s="116"/>
      <c r="K25" s="115"/>
      <c r="L25" s="114">
        <f>L26</f>
        <v>4010125.3</v>
      </c>
      <c r="M25" s="114">
        <f>M26</f>
        <v>3988300</v>
      </c>
      <c r="N25" s="113">
        <f>N26</f>
        <v>3998300</v>
      </c>
    </row>
    <row r="26" spans="1:14" ht="15.95" customHeight="1" x14ac:dyDescent="0.2">
      <c r="A26" s="112" t="s">
        <v>202</v>
      </c>
      <c r="B26" s="112"/>
      <c r="C26" s="112"/>
      <c r="D26" s="112"/>
      <c r="E26" s="112"/>
      <c r="F26" s="112"/>
      <c r="G26" s="112"/>
      <c r="H26" s="111">
        <v>8</v>
      </c>
      <c r="I26" s="111">
        <v>1</v>
      </c>
      <c r="J26" s="110"/>
      <c r="K26" s="109"/>
      <c r="L26" s="108">
        <v>4010125.3</v>
      </c>
      <c r="M26" s="108">
        <v>3988300</v>
      </c>
      <c r="N26" s="107">
        <v>3998300</v>
      </c>
    </row>
    <row r="27" spans="1:14" ht="15.95" customHeight="1" x14ac:dyDescent="0.2">
      <c r="A27" s="118" t="s">
        <v>201</v>
      </c>
      <c r="B27" s="118"/>
      <c r="C27" s="118"/>
      <c r="D27" s="118"/>
      <c r="E27" s="118"/>
      <c r="F27" s="118"/>
      <c r="G27" s="118"/>
      <c r="H27" s="117">
        <v>10</v>
      </c>
      <c r="I27" s="117">
        <v>0</v>
      </c>
      <c r="J27" s="116"/>
      <c r="K27" s="115"/>
      <c r="L27" s="114">
        <f>L28</f>
        <v>208683.72</v>
      </c>
      <c r="M27" s="114">
        <f>M28</f>
        <v>192000</v>
      </c>
      <c r="N27" s="113">
        <f>N28</f>
        <v>192000</v>
      </c>
    </row>
    <row r="28" spans="1:14" ht="15.95" customHeight="1" x14ac:dyDescent="0.2">
      <c r="A28" s="112" t="s">
        <v>200</v>
      </c>
      <c r="B28" s="112"/>
      <c r="C28" s="112"/>
      <c r="D28" s="112"/>
      <c r="E28" s="112"/>
      <c r="F28" s="112"/>
      <c r="G28" s="112"/>
      <c r="H28" s="111">
        <v>10</v>
      </c>
      <c r="I28" s="111">
        <v>1</v>
      </c>
      <c r="J28" s="110"/>
      <c r="K28" s="109"/>
      <c r="L28" s="108">
        <v>208683.72</v>
      </c>
      <c r="M28" s="108">
        <v>192000</v>
      </c>
      <c r="N28" s="107">
        <v>192000</v>
      </c>
    </row>
    <row r="29" spans="1:14" ht="15.95" customHeight="1" x14ac:dyDescent="0.2">
      <c r="A29" s="106" t="s">
        <v>199</v>
      </c>
      <c r="B29" s="105"/>
      <c r="C29" s="105"/>
      <c r="D29" s="105"/>
      <c r="E29" s="105"/>
      <c r="F29" s="104"/>
      <c r="G29" s="103"/>
      <c r="H29" s="102">
        <v>11</v>
      </c>
      <c r="I29" s="102">
        <v>0</v>
      </c>
      <c r="J29" s="101"/>
      <c r="K29" s="101"/>
      <c r="L29" s="100">
        <f>L30</f>
        <v>1056635</v>
      </c>
      <c r="M29" s="100">
        <f>M30</f>
        <v>0</v>
      </c>
      <c r="N29" s="100">
        <f>N30</f>
        <v>0</v>
      </c>
    </row>
    <row r="30" spans="1:14" ht="15.95" customHeight="1" x14ac:dyDescent="0.2">
      <c r="A30" s="99" t="s">
        <v>198</v>
      </c>
      <c r="B30" s="98"/>
      <c r="C30" s="98"/>
      <c r="D30" s="98"/>
      <c r="E30" s="98"/>
      <c r="F30" s="97"/>
      <c r="G30" s="96"/>
      <c r="H30" s="95">
        <v>11</v>
      </c>
      <c r="I30" s="95">
        <v>1</v>
      </c>
      <c r="J30" s="94"/>
      <c r="K30" s="94"/>
      <c r="L30" s="93">
        <v>1056635</v>
      </c>
      <c r="M30" s="93">
        <v>0</v>
      </c>
      <c r="N30" s="93">
        <v>0</v>
      </c>
    </row>
    <row r="31" spans="1:14" ht="17.25" customHeight="1" thickBot="1" x14ac:dyDescent="0.25">
      <c r="A31" s="92" t="s">
        <v>197</v>
      </c>
      <c r="B31" s="91"/>
      <c r="C31" s="91"/>
      <c r="D31" s="91"/>
      <c r="E31" s="91"/>
      <c r="F31" s="90"/>
      <c r="G31" s="89"/>
      <c r="H31" s="89" t="s">
        <v>37</v>
      </c>
      <c r="I31" s="89" t="s">
        <v>37</v>
      </c>
      <c r="J31" s="88"/>
      <c r="K31" s="88"/>
      <c r="L31" s="87">
        <f>L11+L16+L18+L21+L23+L25+L27+L29</f>
        <v>20391959.07</v>
      </c>
      <c r="M31" s="87">
        <f>M11+M16+M18+M21+M23+M25+M27+M10</f>
        <v>16740300</v>
      </c>
      <c r="N31" s="86">
        <f>N11+N16+N18+N21+N23+N25+N27+N10</f>
        <v>17075700</v>
      </c>
    </row>
    <row r="32" spans="1:14" ht="25.5" customHeight="1" x14ac:dyDescent="0.3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4"/>
      <c r="N32" s="84"/>
    </row>
  </sheetData>
  <mergeCells count="42">
    <mergeCell ref="J14:K14"/>
    <mergeCell ref="A15:G15"/>
    <mergeCell ref="A9:F9"/>
    <mergeCell ref="A16:G16"/>
    <mergeCell ref="J16:K16"/>
    <mergeCell ref="J18:K18"/>
    <mergeCell ref="A6:N6"/>
    <mergeCell ref="A26:G26"/>
    <mergeCell ref="J26:K26"/>
    <mergeCell ref="A24:G24"/>
    <mergeCell ref="J24:K24"/>
    <mergeCell ref="A25:G25"/>
    <mergeCell ref="J25:K25"/>
    <mergeCell ref="A12:G12"/>
    <mergeCell ref="J12:K12"/>
    <mergeCell ref="A13:G13"/>
    <mergeCell ref="A17:G17"/>
    <mergeCell ref="J17:K17"/>
    <mergeCell ref="A18:G18"/>
    <mergeCell ref="J28:K28"/>
    <mergeCell ref="A28:G28"/>
    <mergeCell ref="A20:G20"/>
    <mergeCell ref="A31:F31"/>
    <mergeCell ref="A11:G11"/>
    <mergeCell ref="J11:K11"/>
    <mergeCell ref="A19:G19"/>
    <mergeCell ref="J19:K19"/>
    <mergeCell ref="A21:G21"/>
    <mergeCell ref="J21:K21"/>
    <mergeCell ref="J15:K15"/>
    <mergeCell ref="A27:G27"/>
    <mergeCell ref="J27:K27"/>
    <mergeCell ref="A30:F30"/>
    <mergeCell ref="A29:F29"/>
    <mergeCell ref="A10:F10"/>
    <mergeCell ref="J20:K20"/>
    <mergeCell ref="J13:K13"/>
    <mergeCell ref="A14:G14"/>
    <mergeCell ref="J23:K23"/>
    <mergeCell ref="A22:G22"/>
    <mergeCell ref="J22:K22"/>
    <mergeCell ref="A23:G23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7"/>
  <sheetViews>
    <sheetView workbookViewId="0"/>
  </sheetViews>
  <sheetFormatPr defaultRowHeight="12.75" x14ac:dyDescent="0.2"/>
  <cols>
    <col min="1" max="1" width="1.42578125" style="318" customWidth="1"/>
    <col min="2" max="2" width="0.85546875" style="318" customWidth="1"/>
    <col min="3" max="3" width="0.7109375" style="318" customWidth="1"/>
    <col min="4" max="5" width="0.5703125" style="318" customWidth="1"/>
    <col min="6" max="6" width="46.42578125" style="318" customWidth="1"/>
    <col min="7" max="7" width="0" style="83" hidden="1" customWidth="1"/>
    <col min="8" max="8" width="6.7109375" style="83" customWidth="1"/>
    <col min="9" max="9" width="4.5703125" style="83" customWidth="1"/>
    <col min="10" max="10" width="11.28515625" style="319" customWidth="1"/>
    <col min="11" max="11" width="4.42578125" style="320" customWidth="1"/>
    <col min="12" max="15" width="0" style="83" hidden="1" customWidth="1"/>
    <col min="16" max="16" width="11" style="321" customWidth="1"/>
    <col min="17" max="18" width="0" style="83" hidden="1" customWidth="1"/>
    <col min="19" max="20" width="11.5703125" style="83" customWidth="1"/>
    <col min="21" max="21" width="8.42578125" style="83" customWidth="1"/>
    <col min="22" max="16384" width="9.140625" style="83"/>
  </cols>
  <sheetData>
    <row r="1" spans="1:21" ht="15" x14ac:dyDescent="0.25">
      <c r="A1" s="164"/>
      <c r="B1" s="164"/>
      <c r="C1" s="164"/>
      <c r="D1" s="164"/>
      <c r="E1" s="164"/>
      <c r="F1" s="164"/>
      <c r="G1" s="165"/>
      <c r="H1" s="165"/>
      <c r="I1" s="166" t="s">
        <v>229</v>
      </c>
      <c r="J1" s="166"/>
      <c r="K1" s="166"/>
      <c r="L1" s="167"/>
      <c r="M1" s="167"/>
      <c r="N1" s="167"/>
      <c r="O1" s="167"/>
      <c r="P1" s="168"/>
      <c r="Q1" s="169"/>
      <c r="R1" s="170"/>
      <c r="U1" s="165"/>
    </row>
    <row r="2" spans="1:21" x14ac:dyDescent="0.2">
      <c r="A2" s="164"/>
      <c r="B2" s="171"/>
      <c r="C2" s="171"/>
      <c r="D2" s="171"/>
      <c r="E2" s="171"/>
      <c r="F2" s="171"/>
      <c r="G2" s="172"/>
      <c r="H2" s="173"/>
      <c r="I2" s="174" t="s">
        <v>230</v>
      </c>
      <c r="J2" s="174"/>
      <c r="K2" s="175"/>
      <c r="L2" s="173"/>
      <c r="M2" s="173"/>
      <c r="N2" s="173"/>
      <c r="O2" s="173"/>
      <c r="P2" s="176"/>
      <c r="Q2" s="172"/>
      <c r="R2" s="169"/>
      <c r="U2" s="165"/>
    </row>
    <row r="3" spans="1:21" x14ac:dyDescent="0.2">
      <c r="A3" s="164"/>
      <c r="B3" s="171"/>
      <c r="C3" s="171"/>
      <c r="D3" s="171"/>
      <c r="E3" s="171"/>
      <c r="F3" s="171"/>
      <c r="G3" s="172"/>
      <c r="H3" s="173"/>
      <c r="I3" s="177" t="s">
        <v>191</v>
      </c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65"/>
    </row>
    <row r="4" spans="1:21" x14ac:dyDescent="0.2">
      <c r="A4" s="164"/>
      <c r="B4" s="171"/>
      <c r="C4" s="171"/>
      <c r="D4" s="171"/>
      <c r="E4" s="171"/>
      <c r="F4" s="171"/>
      <c r="G4" s="172"/>
      <c r="H4" s="173"/>
      <c r="I4" s="177" t="s">
        <v>231</v>
      </c>
      <c r="J4" s="177"/>
      <c r="K4" s="177"/>
      <c r="L4" s="177"/>
      <c r="M4" s="177"/>
      <c r="N4" s="177"/>
      <c r="O4" s="177"/>
      <c r="P4" s="177"/>
      <c r="Q4" s="178"/>
      <c r="R4" s="178"/>
      <c r="S4" s="178"/>
      <c r="T4" s="178"/>
      <c r="U4" s="165"/>
    </row>
    <row r="5" spans="1:21" x14ac:dyDescent="0.2">
      <c r="A5" s="164"/>
      <c r="B5" s="171"/>
      <c r="C5" s="171"/>
      <c r="D5" s="171"/>
      <c r="E5" s="171"/>
      <c r="F5" s="171"/>
      <c r="G5" s="172"/>
      <c r="H5" s="173"/>
      <c r="I5" s="173"/>
      <c r="J5" s="175"/>
      <c r="K5" s="175"/>
      <c r="L5" s="172"/>
      <c r="M5" s="172"/>
      <c r="N5" s="172"/>
      <c r="O5" s="172"/>
      <c r="P5" s="179"/>
      <c r="Q5" s="172"/>
      <c r="R5" s="169"/>
      <c r="S5" s="166"/>
      <c r="T5" s="166"/>
      <c r="U5" s="165"/>
    </row>
    <row r="6" spans="1:21" ht="15.75" x14ac:dyDescent="0.2">
      <c r="A6" s="180" t="s">
        <v>232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65"/>
    </row>
    <row r="7" spans="1:21" ht="15.75" x14ac:dyDescent="0.2">
      <c r="A7" s="182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4" t="s">
        <v>1</v>
      </c>
      <c r="U7" s="165"/>
    </row>
    <row r="8" spans="1:21" ht="22.5" x14ac:dyDescent="0.2">
      <c r="A8" s="185"/>
      <c r="B8" s="186" t="s">
        <v>233</v>
      </c>
      <c r="C8" s="187"/>
      <c r="D8" s="187"/>
      <c r="E8" s="187"/>
      <c r="F8" s="188"/>
      <c r="G8" s="189" t="s">
        <v>234</v>
      </c>
      <c r="H8" s="189" t="s">
        <v>222</v>
      </c>
      <c r="I8" s="189" t="s">
        <v>221</v>
      </c>
      <c r="J8" s="189" t="s">
        <v>235</v>
      </c>
      <c r="K8" s="190" t="s">
        <v>236</v>
      </c>
      <c r="L8" s="189" t="s">
        <v>237</v>
      </c>
      <c r="M8" s="189" t="s">
        <v>238</v>
      </c>
      <c r="N8" s="189" t="s">
        <v>239</v>
      </c>
      <c r="O8" s="189" t="s">
        <v>240</v>
      </c>
      <c r="P8" s="191">
        <v>2024</v>
      </c>
      <c r="Q8" s="191"/>
      <c r="R8" s="192"/>
      <c r="S8" s="191">
        <v>2025</v>
      </c>
      <c r="T8" s="191">
        <v>2026</v>
      </c>
      <c r="U8" s="193"/>
    </row>
    <row r="9" spans="1:21" x14ac:dyDescent="0.2">
      <c r="A9" s="185"/>
      <c r="B9" s="194" t="s">
        <v>218</v>
      </c>
      <c r="C9" s="195"/>
      <c r="D9" s="195"/>
      <c r="E9" s="195"/>
      <c r="F9" s="196"/>
      <c r="G9" s="189"/>
      <c r="H9" s="197">
        <v>0</v>
      </c>
      <c r="I9" s="197">
        <v>0</v>
      </c>
      <c r="J9" s="198">
        <v>0</v>
      </c>
      <c r="K9" s="199">
        <v>0</v>
      </c>
      <c r="L9" s="189"/>
      <c r="M9" s="189"/>
      <c r="N9" s="189"/>
      <c r="O9" s="189"/>
      <c r="P9" s="200">
        <v>0</v>
      </c>
      <c r="Q9" s="200"/>
      <c r="R9" s="201"/>
      <c r="S9" s="202">
        <v>407875</v>
      </c>
      <c r="T9" s="202">
        <v>830500</v>
      </c>
      <c r="U9" s="193"/>
    </row>
    <row r="10" spans="1:21" x14ac:dyDescent="0.2">
      <c r="A10" s="185"/>
      <c r="B10" s="203" t="s">
        <v>241</v>
      </c>
      <c r="C10" s="204"/>
      <c r="D10" s="204"/>
      <c r="E10" s="204"/>
      <c r="F10" s="204"/>
      <c r="G10" s="205">
        <v>100</v>
      </c>
      <c r="H10" s="197">
        <v>1</v>
      </c>
      <c r="I10" s="197">
        <v>0</v>
      </c>
      <c r="J10" s="198">
        <v>0</v>
      </c>
      <c r="K10" s="199">
        <v>0</v>
      </c>
      <c r="L10" s="206">
        <v>2775100</v>
      </c>
      <c r="M10" s="206">
        <v>0</v>
      </c>
      <c r="N10" s="206">
        <v>0</v>
      </c>
      <c r="O10" s="206">
        <v>0</v>
      </c>
      <c r="P10" s="207">
        <f>P11+P17+P29+P35</f>
        <v>5895785.6500000004</v>
      </c>
      <c r="Q10" s="208">
        <f>Q11+Q17</f>
        <v>9204417.0599999987</v>
      </c>
      <c r="R10" s="208">
        <f>R11+R17</f>
        <v>9204417.0599999987</v>
      </c>
      <c r="S10" s="207">
        <f>S11+S17+S29+S35</f>
        <v>5739459.3899999997</v>
      </c>
      <c r="T10" s="207">
        <f>T11+T17+T29+T35</f>
        <v>5769459.3899999997</v>
      </c>
      <c r="U10" s="209" t="s">
        <v>242</v>
      </c>
    </row>
    <row r="11" spans="1:21" x14ac:dyDescent="0.2">
      <c r="A11" s="185"/>
      <c r="B11" s="210"/>
      <c r="C11" s="204" t="s">
        <v>243</v>
      </c>
      <c r="D11" s="204"/>
      <c r="E11" s="204"/>
      <c r="F11" s="204"/>
      <c r="G11" s="211">
        <v>102</v>
      </c>
      <c r="H11" s="212">
        <v>1</v>
      </c>
      <c r="I11" s="212">
        <v>2</v>
      </c>
      <c r="J11" s="213">
        <v>0</v>
      </c>
      <c r="K11" s="199">
        <v>0</v>
      </c>
      <c r="L11" s="214">
        <v>585600</v>
      </c>
      <c r="M11" s="206">
        <v>0</v>
      </c>
      <c r="N11" s="206">
        <v>0</v>
      </c>
      <c r="O11" s="215">
        <v>0</v>
      </c>
      <c r="P11" s="207">
        <f>P16</f>
        <v>1344168.2</v>
      </c>
      <c r="Q11" s="208">
        <f t="shared" ref="Q11:T11" si="0">Q14</f>
        <v>4602208.5299999993</v>
      </c>
      <c r="R11" s="208">
        <f t="shared" si="0"/>
        <v>4602208.5299999993</v>
      </c>
      <c r="S11" s="207">
        <f t="shared" si="0"/>
        <v>1296761.8600000001</v>
      </c>
      <c r="T11" s="207">
        <f t="shared" si="0"/>
        <v>1296761.8600000001</v>
      </c>
      <c r="U11" s="209" t="s">
        <v>242</v>
      </c>
    </row>
    <row r="12" spans="1:21" ht="45" x14ac:dyDescent="0.2">
      <c r="A12" s="185"/>
      <c r="B12" s="210"/>
      <c r="C12" s="216"/>
      <c r="D12" s="216"/>
      <c r="E12" s="216"/>
      <c r="F12" s="216" t="s">
        <v>244</v>
      </c>
      <c r="G12" s="205"/>
      <c r="H12" s="197">
        <v>1</v>
      </c>
      <c r="I12" s="197">
        <v>2</v>
      </c>
      <c r="J12" s="213">
        <v>6700000000</v>
      </c>
      <c r="K12" s="199">
        <v>0</v>
      </c>
      <c r="L12" s="206"/>
      <c r="M12" s="206"/>
      <c r="N12" s="206"/>
      <c r="O12" s="206"/>
      <c r="P12" s="207">
        <f>P16</f>
        <v>1344168.2</v>
      </c>
      <c r="Q12" s="208">
        <f t="shared" ref="Q12:R12" si="1">Q17</f>
        <v>4602208.5299999993</v>
      </c>
      <c r="R12" s="208">
        <f t="shared" si="1"/>
        <v>4602208.5299999993</v>
      </c>
      <c r="S12" s="207">
        <f>S14</f>
        <v>1296761.8600000001</v>
      </c>
      <c r="T12" s="207">
        <f>T15</f>
        <v>1296761.8600000001</v>
      </c>
      <c r="U12" s="209"/>
    </row>
    <row r="13" spans="1:21" x14ac:dyDescent="0.2">
      <c r="A13" s="185"/>
      <c r="B13" s="210"/>
      <c r="C13" s="216"/>
      <c r="D13" s="217" t="s">
        <v>245</v>
      </c>
      <c r="E13" s="218"/>
      <c r="F13" s="219"/>
      <c r="G13" s="205"/>
      <c r="H13" s="220">
        <v>1</v>
      </c>
      <c r="I13" s="220">
        <v>2</v>
      </c>
      <c r="J13" s="221">
        <v>6740000000</v>
      </c>
      <c r="K13" s="199">
        <v>0</v>
      </c>
      <c r="L13" s="206"/>
      <c r="M13" s="206"/>
      <c r="N13" s="206"/>
      <c r="O13" s="206"/>
      <c r="P13" s="207">
        <f>P14</f>
        <v>1344168.2</v>
      </c>
      <c r="Q13" s="208"/>
      <c r="R13" s="208"/>
      <c r="S13" s="207">
        <f t="shared" ref="S13:T15" si="2">S14</f>
        <v>1296761.8600000001</v>
      </c>
      <c r="T13" s="207">
        <f t="shared" si="2"/>
        <v>1296761.8600000001</v>
      </c>
      <c r="U13" s="209"/>
    </row>
    <row r="14" spans="1:21" x14ac:dyDescent="0.2">
      <c r="A14" s="185"/>
      <c r="B14" s="222"/>
      <c r="C14" s="216"/>
      <c r="D14" s="223" t="s">
        <v>246</v>
      </c>
      <c r="E14" s="223"/>
      <c r="F14" s="223"/>
      <c r="G14" s="205">
        <v>310</v>
      </c>
      <c r="H14" s="220">
        <v>1</v>
      </c>
      <c r="I14" s="220">
        <v>2</v>
      </c>
      <c r="J14" s="221">
        <v>6740500000</v>
      </c>
      <c r="K14" s="224">
        <v>0</v>
      </c>
      <c r="L14" s="206">
        <v>95400</v>
      </c>
      <c r="M14" s="206">
        <v>0</v>
      </c>
      <c r="N14" s="206">
        <v>0</v>
      </c>
      <c r="O14" s="206">
        <v>0</v>
      </c>
      <c r="P14" s="225">
        <f>P15</f>
        <v>1344168.2</v>
      </c>
      <c r="Q14" s="226">
        <f>Q17</f>
        <v>4602208.5299999993</v>
      </c>
      <c r="R14" s="226">
        <f>R17</f>
        <v>4602208.5299999993</v>
      </c>
      <c r="S14" s="225">
        <f t="shared" si="2"/>
        <v>1296761.8600000001</v>
      </c>
      <c r="T14" s="225">
        <f t="shared" si="2"/>
        <v>1296761.8600000001</v>
      </c>
      <c r="U14" s="209" t="s">
        <v>242</v>
      </c>
    </row>
    <row r="15" spans="1:21" x14ac:dyDescent="0.2">
      <c r="A15" s="185"/>
      <c r="B15" s="222"/>
      <c r="C15" s="216"/>
      <c r="D15" s="227"/>
      <c r="E15" s="223" t="s">
        <v>247</v>
      </c>
      <c r="F15" s="223"/>
      <c r="G15" s="205">
        <v>102</v>
      </c>
      <c r="H15" s="220">
        <v>1</v>
      </c>
      <c r="I15" s="220">
        <v>2</v>
      </c>
      <c r="J15" s="228">
        <v>6740510010</v>
      </c>
      <c r="K15" s="224">
        <v>0</v>
      </c>
      <c r="L15" s="206">
        <v>585600</v>
      </c>
      <c r="M15" s="206">
        <v>0</v>
      </c>
      <c r="N15" s="206">
        <v>0</v>
      </c>
      <c r="O15" s="206">
        <v>0</v>
      </c>
      <c r="P15" s="225">
        <f>P16</f>
        <v>1344168.2</v>
      </c>
      <c r="Q15" s="226" t="e">
        <f>#REF!</f>
        <v>#REF!</v>
      </c>
      <c r="R15" s="226" t="e">
        <f>#REF!</f>
        <v>#REF!</v>
      </c>
      <c r="S15" s="225">
        <f t="shared" si="2"/>
        <v>1296761.8600000001</v>
      </c>
      <c r="T15" s="225">
        <f t="shared" si="2"/>
        <v>1296761.8600000001</v>
      </c>
      <c r="U15" s="209"/>
    </row>
    <row r="16" spans="1:21" ht="22.5" x14ac:dyDescent="0.2">
      <c r="A16" s="185"/>
      <c r="B16" s="222"/>
      <c r="C16" s="216"/>
      <c r="D16" s="227"/>
      <c r="E16" s="227"/>
      <c r="F16" s="229" t="s">
        <v>248</v>
      </c>
      <c r="G16" s="205">
        <v>102</v>
      </c>
      <c r="H16" s="220">
        <v>1</v>
      </c>
      <c r="I16" s="220">
        <v>2</v>
      </c>
      <c r="J16" s="228">
        <v>6740510010</v>
      </c>
      <c r="K16" s="224" t="s">
        <v>249</v>
      </c>
      <c r="L16" s="206">
        <v>585600</v>
      </c>
      <c r="M16" s="206">
        <v>0</v>
      </c>
      <c r="N16" s="206">
        <v>0</v>
      </c>
      <c r="O16" s="206">
        <v>0</v>
      </c>
      <c r="P16" s="225">
        <v>1344168.2</v>
      </c>
      <c r="Q16" s="225">
        <v>1296761.8600000001</v>
      </c>
      <c r="R16" s="225">
        <v>1296761.8600000001</v>
      </c>
      <c r="S16" s="225">
        <v>1296761.8600000001</v>
      </c>
      <c r="T16" s="225">
        <v>1296761.8600000001</v>
      </c>
      <c r="U16" s="209"/>
    </row>
    <row r="17" spans="1:21" x14ac:dyDescent="0.2">
      <c r="A17" s="185"/>
      <c r="B17" s="210"/>
      <c r="C17" s="204" t="s">
        <v>250</v>
      </c>
      <c r="D17" s="204"/>
      <c r="E17" s="204"/>
      <c r="F17" s="204"/>
      <c r="G17" s="211">
        <v>104</v>
      </c>
      <c r="H17" s="212">
        <v>1</v>
      </c>
      <c r="I17" s="212">
        <v>4</v>
      </c>
      <c r="J17" s="213">
        <v>0</v>
      </c>
      <c r="K17" s="199">
        <v>0</v>
      </c>
      <c r="L17" s="214">
        <v>2189500</v>
      </c>
      <c r="M17" s="206">
        <v>0</v>
      </c>
      <c r="N17" s="206">
        <v>0</v>
      </c>
      <c r="O17" s="215">
        <v>0</v>
      </c>
      <c r="P17" s="207">
        <f>P18</f>
        <v>4447367.45</v>
      </c>
      <c r="Q17" s="208">
        <f t="shared" ref="Q17:R17" si="3">Q20</f>
        <v>4602208.5299999993</v>
      </c>
      <c r="R17" s="208">
        <f t="shared" si="3"/>
        <v>4602208.5299999993</v>
      </c>
      <c r="S17" s="207">
        <f>S18</f>
        <v>4337171.5299999993</v>
      </c>
      <c r="T17" s="207">
        <f>T20</f>
        <v>4367171.5299999993</v>
      </c>
      <c r="U17" s="209" t="s">
        <v>242</v>
      </c>
    </row>
    <row r="18" spans="1:21" ht="45" x14ac:dyDescent="0.2">
      <c r="A18" s="185"/>
      <c r="B18" s="210"/>
      <c r="C18" s="216"/>
      <c r="D18" s="216"/>
      <c r="E18" s="216"/>
      <c r="F18" s="216" t="s">
        <v>244</v>
      </c>
      <c r="G18" s="205"/>
      <c r="H18" s="197">
        <v>1</v>
      </c>
      <c r="I18" s="197">
        <v>4</v>
      </c>
      <c r="J18" s="213">
        <v>6700000000</v>
      </c>
      <c r="K18" s="199">
        <v>0</v>
      </c>
      <c r="L18" s="206"/>
      <c r="M18" s="206"/>
      <c r="N18" s="206"/>
      <c r="O18" s="206"/>
      <c r="P18" s="207">
        <f>P19</f>
        <v>4447367.45</v>
      </c>
      <c r="Q18" s="207">
        <f t="shared" ref="Q18:T18" si="4">Q19</f>
        <v>0</v>
      </c>
      <c r="R18" s="207">
        <f t="shared" si="4"/>
        <v>0</v>
      </c>
      <c r="S18" s="207">
        <f t="shared" si="4"/>
        <v>4337171.5299999993</v>
      </c>
      <c r="T18" s="207">
        <f t="shared" si="4"/>
        <v>4367171.5299999993</v>
      </c>
      <c r="U18" s="209"/>
    </row>
    <row r="19" spans="1:21" x14ac:dyDescent="0.2">
      <c r="A19" s="185"/>
      <c r="B19" s="210"/>
      <c r="C19" s="216"/>
      <c r="D19" s="217" t="s">
        <v>245</v>
      </c>
      <c r="E19" s="218"/>
      <c r="F19" s="219"/>
      <c r="G19" s="205"/>
      <c r="H19" s="220">
        <v>1</v>
      </c>
      <c r="I19" s="220">
        <v>4</v>
      </c>
      <c r="J19" s="221">
        <v>6740000000</v>
      </c>
      <c r="K19" s="199">
        <v>0</v>
      </c>
      <c r="L19" s="206"/>
      <c r="M19" s="206"/>
      <c r="N19" s="206"/>
      <c r="O19" s="206"/>
      <c r="P19" s="207">
        <f>P20</f>
        <v>4447367.45</v>
      </c>
      <c r="Q19" s="208"/>
      <c r="R19" s="208"/>
      <c r="S19" s="207">
        <f>S20</f>
        <v>4337171.5299999993</v>
      </c>
      <c r="T19" s="207">
        <f>T20</f>
        <v>4367171.5299999993</v>
      </c>
      <c r="U19" s="209"/>
    </row>
    <row r="20" spans="1:21" x14ac:dyDescent="0.2">
      <c r="A20" s="185"/>
      <c r="B20" s="222"/>
      <c r="C20" s="216"/>
      <c r="D20" s="223" t="s">
        <v>246</v>
      </c>
      <c r="E20" s="223"/>
      <c r="F20" s="223"/>
      <c r="G20" s="205">
        <v>310</v>
      </c>
      <c r="H20" s="220">
        <v>1</v>
      </c>
      <c r="I20" s="220">
        <v>4</v>
      </c>
      <c r="J20" s="221">
        <v>6740500000</v>
      </c>
      <c r="K20" s="224">
        <v>0</v>
      </c>
      <c r="L20" s="206">
        <v>95400</v>
      </c>
      <c r="M20" s="206">
        <v>0</v>
      </c>
      <c r="N20" s="206">
        <v>0</v>
      </c>
      <c r="O20" s="206">
        <v>0</v>
      </c>
      <c r="P20" s="225">
        <f>P21+P26+P28</f>
        <v>4447367.45</v>
      </c>
      <c r="Q20" s="225">
        <f>Q21+Q26+Q28</f>
        <v>4602208.5299999993</v>
      </c>
      <c r="R20" s="225">
        <f>R21+R26+R28</f>
        <v>4602208.5299999993</v>
      </c>
      <c r="S20" s="225">
        <f>S21+S26+S28</f>
        <v>4337171.5299999993</v>
      </c>
      <c r="T20" s="225">
        <f>T21+T26+T28</f>
        <v>4367171.5299999993</v>
      </c>
      <c r="U20" s="209" t="s">
        <v>242</v>
      </c>
    </row>
    <row r="21" spans="1:21" x14ac:dyDescent="0.2">
      <c r="A21" s="185"/>
      <c r="B21" s="222"/>
      <c r="C21" s="216"/>
      <c r="D21" s="230"/>
      <c r="E21" s="223" t="s">
        <v>251</v>
      </c>
      <c r="F21" s="223"/>
      <c r="G21" s="211">
        <v>104</v>
      </c>
      <c r="H21" s="231">
        <v>1</v>
      </c>
      <c r="I21" s="231">
        <v>4</v>
      </c>
      <c r="J21" s="228">
        <v>6740510020</v>
      </c>
      <c r="K21" s="224">
        <v>0</v>
      </c>
      <c r="L21" s="214">
        <v>2189500</v>
      </c>
      <c r="M21" s="206">
        <v>0</v>
      </c>
      <c r="N21" s="206">
        <v>0</v>
      </c>
      <c r="O21" s="215">
        <v>0</v>
      </c>
      <c r="P21" s="225">
        <f>P22+P23+P24</f>
        <v>4340767.45</v>
      </c>
      <c r="Q21" s="225">
        <f>Q22+Q23+Q24</f>
        <v>4485551.5299999993</v>
      </c>
      <c r="R21" s="225">
        <f>R22+R23+R24</f>
        <v>4485551.5299999993</v>
      </c>
      <c r="S21" s="225">
        <f>S22+S23+S24</f>
        <v>4230571.5299999993</v>
      </c>
      <c r="T21" s="225">
        <f>T22+T23+T24</f>
        <v>4260571.5299999993</v>
      </c>
      <c r="U21" s="209" t="s">
        <v>242</v>
      </c>
    </row>
    <row r="22" spans="1:21" ht="22.5" x14ac:dyDescent="0.2">
      <c r="A22" s="185"/>
      <c r="B22" s="222"/>
      <c r="C22" s="216"/>
      <c r="D22" s="227"/>
      <c r="E22" s="230"/>
      <c r="F22" s="229" t="s">
        <v>248</v>
      </c>
      <c r="G22" s="211">
        <v>104</v>
      </c>
      <c r="H22" s="231">
        <v>1</v>
      </c>
      <c r="I22" s="231">
        <v>4</v>
      </c>
      <c r="J22" s="228">
        <v>6740510020</v>
      </c>
      <c r="K22" s="224" t="s">
        <v>249</v>
      </c>
      <c r="L22" s="214">
        <v>1396500</v>
      </c>
      <c r="M22" s="206">
        <v>0</v>
      </c>
      <c r="N22" s="206">
        <v>0</v>
      </c>
      <c r="O22" s="215">
        <v>0</v>
      </c>
      <c r="P22" s="225">
        <v>3421234.45</v>
      </c>
      <c r="Q22" s="225">
        <v>3290571.53</v>
      </c>
      <c r="R22" s="225">
        <v>3290571.53</v>
      </c>
      <c r="S22" s="225">
        <v>3290571.53</v>
      </c>
      <c r="T22" s="225">
        <v>3290571.53</v>
      </c>
      <c r="U22" s="209" t="s">
        <v>242</v>
      </c>
    </row>
    <row r="23" spans="1:21" ht="22.5" x14ac:dyDescent="0.2">
      <c r="A23" s="185"/>
      <c r="B23" s="222"/>
      <c r="C23" s="216"/>
      <c r="D23" s="227"/>
      <c r="E23" s="230"/>
      <c r="F23" s="229" t="s">
        <v>252</v>
      </c>
      <c r="G23" s="211">
        <v>104</v>
      </c>
      <c r="H23" s="231">
        <v>1</v>
      </c>
      <c r="I23" s="231">
        <v>4</v>
      </c>
      <c r="J23" s="228">
        <v>6740510020</v>
      </c>
      <c r="K23" s="224" t="s">
        <v>253</v>
      </c>
      <c r="L23" s="214">
        <v>721000</v>
      </c>
      <c r="M23" s="206">
        <v>0</v>
      </c>
      <c r="N23" s="206">
        <v>0</v>
      </c>
      <c r="O23" s="215">
        <v>0</v>
      </c>
      <c r="P23" s="225">
        <v>839533</v>
      </c>
      <c r="Q23" s="226">
        <v>1114980</v>
      </c>
      <c r="R23" s="226">
        <v>1114980</v>
      </c>
      <c r="S23" s="225">
        <v>860000</v>
      </c>
      <c r="T23" s="225">
        <v>890000</v>
      </c>
      <c r="U23" s="209" t="s">
        <v>242</v>
      </c>
    </row>
    <row r="24" spans="1:21" x14ac:dyDescent="0.2">
      <c r="A24" s="185"/>
      <c r="B24" s="222"/>
      <c r="C24" s="216"/>
      <c r="D24" s="227"/>
      <c r="E24" s="230"/>
      <c r="F24" s="229" t="s">
        <v>254</v>
      </c>
      <c r="G24" s="211">
        <v>104</v>
      </c>
      <c r="H24" s="231">
        <v>1</v>
      </c>
      <c r="I24" s="231">
        <v>4</v>
      </c>
      <c r="J24" s="228">
        <v>6740510020</v>
      </c>
      <c r="K24" s="224" t="s">
        <v>255</v>
      </c>
      <c r="L24" s="214">
        <v>35000</v>
      </c>
      <c r="M24" s="206">
        <v>0</v>
      </c>
      <c r="N24" s="206">
        <v>0</v>
      </c>
      <c r="O24" s="215">
        <v>0</v>
      </c>
      <c r="P24" s="225">
        <v>80000</v>
      </c>
      <c r="Q24" s="226">
        <v>80000</v>
      </c>
      <c r="R24" s="226">
        <v>80000</v>
      </c>
      <c r="S24" s="225">
        <v>80000</v>
      </c>
      <c r="T24" s="225">
        <v>80000</v>
      </c>
      <c r="U24" s="209"/>
    </row>
    <row r="25" spans="1:21" ht="67.5" x14ac:dyDescent="0.2">
      <c r="A25" s="185"/>
      <c r="B25" s="222"/>
      <c r="C25" s="216"/>
      <c r="D25" s="227"/>
      <c r="E25" s="230"/>
      <c r="F25" s="229" t="s">
        <v>256</v>
      </c>
      <c r="G25" s="211"/>
      <c r="H25" s="231">
        <v>1</v>
      </c>
      <c r="I25" s="231">
        <v>4</v>
      </c>
      <c r="J25" s="232" t="s">
        <v>257</v>
      </c>
      <c r="K25" s="224">
        <v>0</v>
      </c>
      <c r="L25" s="214"/>
      <c r="M25" s="206"/>
      <c r="N25" s="206"/>
      <c r="O25" s="215"/>
      <c r="P25" s="225">
        <f>P26</f>
        <v>31600</v>
      </c>
      <c r="Q25" s="225">
        <f t="shared" ref="Q25:T25" si="5">Q26</f>
        <v>0</v>
      </c>
      <c r="R25" s="225">
        <f t="shared" si="5"/>
        <v>0</v>
      </c>
      <c r="S25" s="225">
        <f t="shared" si="5"/>
        <v>31600</v>
      </c>
      <c r="T25" s="225">
        <f t="shared" si="5"/>
        <v>31600</v>
      </c>
      <c r="U25" s="209"/>
    </row>
    <row r="26" spans="1:21" x14ac:dyDescent="0.2">
      <c r="A26" s="185"/>
      <c r="B26" s="222"/>
      <c r="C26" s="216"/>
      <c r="D26" s="227"/>
      <c r="E26" s="230"/>
      <c r="F26" s="229" t="s">
        <v>61</v>
      </c>
      <c r="G26" s="211"/>
      <c r="H26" s="231">
        <v>1</v>
      </c>
      <c r="I26" s="231">
        <v>4</v>
      </c>
      <c r="J26" s="232" t="s">
        <v>257</v>
      </c>
      <c r="K26" s="224">
        <v>540</v>
      </c>
      <c r="L26" s="214"/>
      <c r="M26" s="206"/>
      <c r="N26" s="206"/>
      <c r="O26" s="215"/>
      <c r="P26" s="225">
        <v>31600</v>
      </c>
      <c r="Q26" s="226"/>
      <c r="R26" s="226"/>
      <c r="S26" s="225">
        <v>31600</v>
      </c>
      <c r="T26" s="225">
        <v>31600</v>
      </c>
      <c r="U26" s="209"/>
    </row>
    <row r="27" spans="1:21" ht="78.75" x14ac:dyDescent="0.2">
      <c r="A27" s="185"/>
      <c r="B27" s="222"/>
      <c r="C27" s="216"/>
      <c r="D27" s="227"/>
      <c r="E27" s="230"/>
      <c r="F27" s="229" t="s">
        <v>258</v>
      </c>
      <c r="G27" s="211"/>
      <c r="H27" s="231">
        <v>1</v>
      </c>
      <c r="I27" s="231">
        <v>4</v>
      </c>
      <c r="J27" s="232" t="s">
        <v>259</v>
      </c>
      <c r="K27" s="224">
        <v>0</v>
      </c>
      <c r="L27" s="214"/>
      <c r="M27" s="206"/>
      <c r="N27" s="206"/>
      <c r="O27" s="215"/>
      <c r="P27" s="225">
        <f>P28</f>
        <v>75000</v>
      </c>
      <c r="Q27" s="225">
        <f t="shared" ref="Q27:T27" si="6">Q28</f>
        <v>116657</v>
      </c>
      <c r="R27" s="225">
        <f t="shared" si="6"/>
        <v>116657</v>
      </c>
      <c r="S27" s="225">
        <f t="shared" si="6"/>
        <v>75000</v>
      </c>
      <c r="T27" s="225">
        <f t="shared" si="6"/>
        <v>75000</v>
      </c>
      <c r="U27" s="209"/>
    </row>
    <row r="28" spans="1:21" x14ac:dyDescent="0.2">
      <c r="A28" s="185"/>
      <c r="B28" s="222"/>
      <c r="C28" s="216"/>
      <c r="D28" s="227"/>
      <c r="E28" s="230"/>
      <c r="F28" s="229" t="s">
        <v>61</v>
      </c>
      <c r="G28" s="211">
        <v>104</v>
      </c>
      <c r="H28" s="231">
        <v>1</v>
      </c>
      <c r="I28" s="231">
        <v>4</v>
      </c>
      <c r="J28" s="232" t="s">
        <v>259</v>
      </c>
      <c r="K28" s="224" t="s">
        <v>260</v>
      </c>
      <c r="L28" s="214">
        <v>37000</v>
      </c>
      <c r="M28" s="206">
        <v>0</v>
      </c>
      <c r="N28" s="206">
        <v>0</v>
      </c>
      <c r="O28" s="215">
        <v>0</v>
      </c>
      <c r="P28" s="225">
        <v>75000</v>
      </c>
      <c r="Q28" s="225">
        <v>116657</v>
      </c>
      <c r="R28" s="225">
        <v>116657</v>
      </c>
      <c r="S28" s="225">
        <v>75000</v>
      </c>
      <c r="T28" s="225">
        <v>75000</v>
      </c>
      <c r="U28" s="209" t="s">
        <v>242</v>
      </c>
    </row>
    <row r="29" spans="1:21" x14ac:dyDescent="0.2">
      <c r="A29" s="185"/>
      <c r="B29" s="222"/>
      <c r="C29" s="233" t="s">
        <v>214</v>
      </c>
      <c r="D29" s="234"/>
      <c r="E29" s="234"/>
      <c r="F29" s="234"/>
      <c r="G29" s="235"/>
      <c r="H29" s="212">
        <v>1</v>
      </c>
      <c r="I29" s="212">
        <v>6</v>
      </c>
      <c r="J29" s="236">
        <v>0</v>
      </c>
      <c r="K29" s="199">
        <v>0</v>
      </c>
      <c r="L29" s="237"/>
      <c r="M29" s="238"/>
      <c r="N29" s="238"/>
      <c r="O29" s="239"/>
      <c r="P29" s="207">
        <f>P34</f>
        <v>93526</v>
      </c>
      <c r="Q29" s="208"/>
      <c r="R29" s="208"/>
      <c r="S29" s="207">
        <f>S34</f>
        <v>93526</v>
      </c>
      <c r="T29" s="207">
        <f>T34</f>
        <v>93526</v>
      </c>
      <c r="U29" s="209"/>
    </row>
    <row r="30" spans="1:21" ht="45" x14ac:dyDescent="0.2">
      <c r="A30" s="185"/>
      <c r="B30" s="210"/>
      <c r="C30" s="216"/>
      <c r="D30" s="216"/>
      <c r="E30" s="216"/>
      <c r="F30" s="216" t="s">
        <v>244</v>
      </c>
      <c r="G30" s="205"/>
      <c r="H30" s="197">
        <v>1</v>
      </c>
      <c r="I30" s="212">
        <v>6</v>
      </c>
      <c r="J30" s="213">
        <v>6700000000</v>
      </c>
      <c r="K30" s="199">
        <v>0</v>
      </c>
      <c r="L30" s="206"/>
      <c r="M30" s="206"/>
      <c r="N30" s="206"/>
      <c r="O30" s="206"/>
      <c r="P30" s="207">
        <f>P34</f>
        <v>93526</v>
      </c>
      <c r="Q30" s="208">
        <f t="shared" ref="Q30:R30" si="7">Q35</f>
        <v>0</v>
      </c>
      <c r="R30" s="208">
        <f t="shared" si="7"/>
        <v>0</v>
      </c>
      <c r="S30" s="207">
        <f>S33</f>
        <v>93526</v>
      </c>
      <c r="T30" s="207">
        <f>T33</f>
        <v>93526</v>
      </c>
      <c r="U30" s="209"/>
    </row>
    <row r="31" spans="1:21" x14ac:dyDescent="0.2">
      <c r="A31" s="185"/>
      <c r="B31" s="210"/>
      <c r="C31" s="216"/>
      <c r="D31" s="217" t="s">
        <v>245</v>
      </c>
      <c r="E31" s="218"/>
      <c r="F31" s="219"/>
      <c r="G31" s="205"/>
      <c r="H31" s="220">
        <v>1</v>
      </c>
      <c r="I31" s="231">
        <v>6</v>
      </c>
      <c r="J31" s="221">
        <v>6740000000</v>
      </c>
      <c r="K31" s="199">
        <v>0</v>
      </c>
      <c r="L31" s="206"/>
      <c r="M31" s="206"/>
      <c r="N31" s="206"/>
      <c r="O31" s="206"/>
      <c r="P31" s="207">
        <f>P32</f>
        <v>93526</v>
      </c>
      <c r="Q31" s="208"/>
      <c r="R31" s="208"/>
      <c r="S31" s="207">
        <f>S33</f>
        <v>93526</v>
      </c>
      <c r="T31" s="207">
        <f>T33</f>
        <v>93526</v>
      </c>
      <c r="U31" s="209"/>
    </row>
    <row r="32" spans="1:21" x14ac:dyDescent="0.2">
      <c r="A32" s="185"/>
      <c r="B32" s="222"/>
      <c r="C32" s="216"/>
      <c r="D32" s="223" t="s">
        <v>246</v>
      </c>
      <c r="E32" s="223"/>
      <c r="F32" s="223"/>
      <c r="G32" s="205">
        <v>310</v>
      </c>
      <c r="H32" s="220">
        <v>1</v>
      </c>
      <c r="I32" s="231">
        <v>6</v>
      </c>
      <c r="J32" s="221">
        <v>6740500000</v>
      </c>
      <c r="K32" s="224">
        <v>0</v>
      </c>
      <c r="L32" s="206">
        <v>95400</v>
      </c>
      <c r="M32" s="206">
        <v>0</v>
      </c>
      <c r="N32" s="206">
        <v>0</v>
      </c>
      <c r="O32" s="206">
        <v>0</v>
      </c>
      <c r="P32" s="225">
        <f>P33</f>
        <v>93526</v>
      </c>
      <c r="Q32" s="226">
        <f>Q35</f>
        <v>0</v>
      </c>
      <c r="R32" s="226">
        <f>R35</f>
        <v>0</v>
      </c>
      <c r="S32" s="225">
        <f>S33</f>
        <v>93526</v>
      </c>
      <c r="T32" s="225">
        <f>T33</f>
        <v>93526</v>
      </c>
      <c r="U32" s="209" t="s">
        <v>242</v>
      </c>
    </row>
    <row r="33" spans="1:37" ht="73.5" customHeight="1" x14ac:dyDescent="0.2">
      <c r="A33" s="185"/>
      <c r="B33" s="222"/>
      <c r="C33" s="240"/>
      <c r="D33" s="241"/>
      <c r="E33" s="242"/>
      <c r="F33" s="243" t="s">
        <v>261</v>
      </c>
      <c r="G33" s="211"/>
      <c r="H33" s="231">
        <v>1</v>
      </c>
      <c r="I33" s="231">
        <v>6</v>
      </c>
      <c r="J33" s="244" t="s">
        <v>262</v>
      </c>
      <c r="K33" s="224">
        <v>0</v>
      </c>
      <c r="L33" s="214"/>
      <c r="M33" s="206"/>
      <c r="N33" s="206"/>
      <c r="O33" s="215"/>
      <c r="P33" s="225">
        <f>P34</f>
        <v>93526</v>
      </c>
      <c r="Q33" s="226"/>
      <c r="R33" s="226"/>
      <c r="S33" s="225">
        <f>S34</f>
        <v>93526</v>
      </c>
      <c r="T33" s="225">
        <f>T34</f>
        <v>93526</v>
      </c>
      <c r="U33" s="209"/>
    </row>
    <row r="34" spans="1:37" x14ac:dyDescent="0.2">
      <c r="A34" s="185"/>
      <c r="B34" s="222"/>
      <c r="C34" s="240"/>
      <c r="D34" s="241"/>
      <c r="E34" s="242"/>
      <c r="F34" s="229" t="s">
        <v>61</v>
      </c>
      <c r="G34" s="211"/>
      <c r="H34" s="231">
        <v>1</v>
      </c>
      <c r="I34" s="231">
        <v>6</v>
      </c>
      <c r="J34" s="244" t="s">
        <v>262</v>
      </c>
      <c r="K34" s="224">
        <v>540</v>
      </c>
      <c r="L34" s="214"/>
      <c r="M34" s="206"/>
      <c r="N34" s="206"/>
      <c r="O34" s="215"/>
      <c r="P34" s="225">
        <v>93526</v>
      </c>
      <c r="Q34" s="225">
        <v>93507</v>
      </c>
      <c r="R34" s="225">
        <v>93507</v>
      </c>
      <c r="S34" s="225">
        <v>93526</v>
      </c>
      <c r="T34" s="225">
        <v>93526</v>
      </c>
      <c r="U34" s="209"/>
      <c r="AK34" s="245"/>
    </row>
    <row r="35" spans="1:37" x14ac:dyDescent="0.2">
      <c r="A35" s="185"/>
      <c r="B35" s="222"/>
      <c r="C35" s="246" t="s">
        <v>213</v>
      </c>
      <c r="D35" s="246"/>
      <c r="E35" s="246"/>
      <c r="F35" s="246"/>
      <c r="G35" s="235"/>
      <c r="H35" s="212">
        <v>1</v>
      </c>
      <c r="I35" s="212">
        <v>13</v>
      </c>
      <c r="J35" s="236">
        <v>0</v>
      </c>
      <c r="K35" s="199">
        <v>0</v>
      </c>
      <c r="L35" s="237"/>
      <c r="M35" s="238"/>
      <c r="N35" s="238"/>
      <c r="O35" s="239"/>
      <c r="P35" s="207">
        <f>P40</f>
        <v>10724</v>
      </c>
      <c r="Q35" s="208"/>
      <c r="R35" s="208"/>
      <c r="S35" s="207">
        <f>S40</f>
        <v>12000</v>
      </c>
      <c r="T35" s="207">
        <f>T40</f>
        <v>12000</v>
      </c>
      <c r="U35" s="209"/>
      <c r="AK35" s="245"/>
    </row>
    <row r="36" spans="1:37" ht="55.5" customHeight="1" x14ac:dyDescent="0.2">
      <c r="A36" s="185"/>
      <c r="B36" s="210"/>
      <c r="C36" s="216"/>
      <c r="D36" s="216"/>
      <c r="E36" s="216"/>
      <c r="F36" s="216" t="s">
        <v>244</v>
      </c>
      <c r="G36" s="205"/>
      <c r="H36" s="197">
        <v>1</v>
      </c>
      <c r="I36" s="212">
        <v>13</v>
      </c>
      <c r="J36" s="213">
        <v>6700000000</v>
      </c>
      <c r="K36" s="199">
        <v>0</v>
      </c>
      <c r="L36" s="206"/>
      <c r="M36" s="206"/>
      <c r="N36" s="206"/>
      <c r="O36" s="206"/>
      <c r="P36" s="207">
        <f>P39</f>
        <v>10724</v>
      </c>
      <c r="Q36" s="208">
        <f t="shared" ref="Q36:T36" si="8">Q40</f>
        <v>0</v>
      </c>
      <c r="R36" s="208">
        <f t="shared" si="8"/>
        <v>0</v>
      </c>
      <c r="S36" s="207">
        <f t="shared" si="8"/>
        <v>12000</v>
      </c>
      <c r="T36" s="207">
        <f t="shared" si="8"/>
        <v>12000</v>
      </c>
      <c r="U36" s="209"/>
    </row>
    <row r="37" spans="1:37" ht="15" customHeight="1" x14ac:dyDescent="0.2">
      <c r="A37" s="185"/>
      <c r="B37" s="210"/>
      <c r="C37" s="216"/>
      <c r="D37" s="217" t="s">
        <v>245</v>
      </c>
      <c r="E37" s="218"/>
      <c r="F37" s="219"/>
      <c r="G37" s="205"/>
      <c r="H37" s="220">
        <v>1</v>
      </c>
      <c r="I37" s="231">
        <v>13</v>
      </c>
      <c r="J37" s="221">
        <v>6740000000</v>
      </c>
      <c r="K37" s="199">
        <v>0</v>
      </c>
      <c r="L37" s="206"/>
      <c r="M37" s="206"/>
      <c r="N37" s="206"/>
      <c r="O37" s="206"/>
      <c r="P37" s="207">
        <f>P38</f>
        <v>10724</v>
      </c>
      <c r="Q37" s="208"/>
      <c r="R37" s="208"/>
      <c r="S37" s="207">
        <f>S38</f>
        <v>12000</v>
      </c>
      <c r="T37" s="207">
        <f>T38</f>
        <v>12000</v>
      </c>
      <c r="U37" s="209"/>
    </row>
    <row r="38" spans="1:37" ht="24.75" customHeight="1" x14ac:dyDescent="0.2">
      <c r="A38" s="185"/>
      <c r="B38" s="222"/>
      <c r="C38" s="216"/>
      <c r="D38" s="223" t="s">
        <v>246</v>
      </c>
      <c r="E38" s="223"/>
      <c r="F38" s="223"/>
      <c r="G38" s="205">
        <v>310</v>
      </c>
      <c r="H38" s="220">
        <v>1</v>
      </c>
      <c r="I38" s="231">
        <v>13</v>
      </c>
      <c r="J38" s="221">
        <v>6740500000</v>
      </c>
      <c r="K38" s="224">
        <v>0</v>
      </c>
      <c r="L38" s="206">
        <v>95400</v>
      </c>
      <c r="M38" s="206">
        <v>0</v>
      </c>
      <c r="N38" s="206">
        <v>0</v>
      </c>
      <c r="O38" s="206">
        <v>0</v>
      </c>
      <c r="P38" s="225">
        <f>P39</f>
        <v>10724</v>
      </c>
      <c r="Q38" s="226">
        <f>Q40</f>
        <v>0</v>
      </c>
      <c r="R38" s="226">
        <f>R40</f>
        <v>0</v>
      </c>
      <c r="S38" s="225">
        <f>S40</f>
        <v>12000</v>
      </c>
      <c r="T38" s="225">
        <f>T40</f>
        <v>12000</v>
      </c>
      <c r="U38" s="209" t="s">
        <v>242</v>
      </c>
    </row>
    <row r="39" spans="1:37" ht="22.5" x14ac:dyDescent="0.2">
      <c r="A39" s="185"/>
      <c r="B39" s="222"/>
      <c r="C39" s="216"/>
      <c r="D39" s="227"/>
      <c r="E39" s="227"/>
      <c r="F39" s="247" t="s">
        <v>263</v>
      </c>
      <c r="G39" s="211"/>
      <c r="H39" s="231">
        <v>1</v>
      </c>
      <c r="I39" s="231">
        <v>13</v>
      </c>
      <c r="J39" s="248">
        <v>6740595100</v>
      </c>
      <c r="K39" s="224">
        <v>0</v>
      </c>
      <c r="L39" s="214"/>
      <c r="M39" s="206"/>
      <c r="N39" s="206"/>
      <c r="O39" s="215"/>
      <c r="P39" s="225">
        <f>P40</f>
        <v>10724</v>
      </c>
      <c r="Q39" s="226"/>
      <c r="R39" s="226"/>
      <c r="S39" s="225">
        <f>S40</f>
        <v>12000</v>
      </c>
      <c r="T39" s="225">
        <f>T40</f>
        <v>12000</v>
      </c>
      <c r="U39" s="209"/>
      <c r="AK39" s="245"/>
    </row>
    <row r="40" spans="1:37" x14ac:dyDescent="0.2">
      <c r="A40" s="185"/>
      <c r="B40" s="222"/>
      <c r="C40" s="216"/>
      <c r="D40" s="227"/>
      <c r="E40" s="227"/>
      <c r="F40" s="247" t="s">
        <v>254</v>
      </c>
      <c r="G40" s="211"/>
      <c r="H40" s="231">
        <v>1</v>
      </c>
      <c r="I40" s="231">
        <v>13</v>
      </c>
      <c r="J40" s="248">
        <v>6740595100</v>
      </c>
      <c r="K40" s="224">
        <v>850</v>
      </c>
      <c r="L40" s="214"/>
      <c r="M40" s="206"/>
      <c r="N40" s="206"/>
      <c r="O40" s="215"/>
      <c r="P40" s="225">
        <v>10724</v>
      </c>
      <c r="Q40" s="226"/>
      <c r="R40" s="226"/>
      <c r="S40" s="225">
        <v>12000</v>
      </c>
      <c r="T40" s="225">
        <v>12000</v>
      </c>
      <c r="U40" s="209"/>
    </row>
    <row r="41" spans="1:37" ht="14.25" customHeight="1" x14ac:dyDescent="0.2">
      <c r="A41" s="185"/>
      <c r="B41" s="249" t="s">
        <v>212</v>
      </c>
      <c r="C41" s="249"/>
      <c r="D41" s="249"/>
      <c r="E41" s="249"/>
      <c r="F41" s="249"/>
      <c r="G41" s="211">
        <v>200</v>
      </c>
      <c r="H41" s="212">
        <v>2</v>
      </c>
      <c r="I41" s="212">
        <v>0</v>
      </c>
      <c r="J41" s="213">
        <v>0</v>
      </c>
      <c r="K41" s="199">
        <v>0</v>
      </c>
      <c r="L41" s="214">
        <v>167500</v>
      </c>
      <c r="M41" s="206">
        <v>0</v>
      </c>
      <c r="N41" s="206">
        <v>0</v>
      </c>
      <c r="O41" s="215">
        <v>0</v>
      </c>
      <c r="P41" s="207">
        <f>P42</f>
        <v>385600</v>
      </c>
      <c r="Q41" s="208" t="e">
        <f>Q42</f>
        <v>#REF!</v>
      </c>
      <c r="R41" s="208" t="e">
        <f>R42</f>
        <v>#REF!</v>
      </c>
      <c r="S41" s="207">
        <f>S42</f>
        <v>425300</v>
      </c>
      <c r="T41" s="207">
        <f>T42</f>
        <v>465700</v>
      </c>
      <c r="U41" s="209" t="s">
        <v>242</v>
      </c>
    </row>
    <row r="42" spans="1:37" ht="16.5" customHeight="1" x14ac:dyDescent="0.2">
      <c r="A42" s="185"/>
      <c r="B42" s="210"/>
      <c r="C42" s="250" t="s">
        <v>211</v>
      </c>
      <c r="D42" s="250"/>
      <c r="E42" s="250"/>
      <c r="F42" s="250"/>
      <c r="G42" s="251">
        <v>203</v>
      </c>
      <c r="H42" s="252">
        <v>2</v>
      </c>
      <c r="I42" s="252">
        <v>3</v>
      </c>
      <c r="J42" s="253">
        <v>0</v>
      </c>
      <c r="K42" s="254">
        <v>0</v>
      </c>
      <c r="L42" s="255">
        <v>167500</v>
      </c>
      <c r="M42" s="256">
        <v>0</v>
      </c>
      <c r="N42" s="256">
        <v>0</v>
      </c>
      <c r="O42" s="257">
        <v>0</v>
      </c>
      <c r="P42" s="207">
        <f>P45</f>
        <v>385600</v>
      </c>
      <c r="Q42" s="208" t="e">
        <f>Q45</f>
        <v>#REF!</v>
      </c>
      <c r="R42" s="208" t="e">
        <f>R45</f>
        <v>#REF!</v>
      </c>
      <c r="S42" s="207">
        <f>S45</f>
        <v>425300</v>
      </c>
      <c r="T42" s="207">
        <f>T45</f>
        <v>465700</v>
      </c>
      <c r="U42" s="209" t="s">
        <v>242</v>
      </c>
    </row>
    <row r="43" spans="1:37" ht="55.5" customHeight="1" x14ac:dyDescent="0.2">
      <c r="A43" s="185"/>
      <c r="B43" s="210"/>
      <c r="C43" s="216"/>
      <c r="D43" s="216"/>
      <c r="E43" s="216"/>
      <c r="F43" s="216" t="s">
        <v>244</v>
      </c>
      <c r="G43" s="205"/>
      <c r="H43" s="258">
        <v>2</v>
      </c>
      <c r="I43" s="258">
        <v>3</v>
      </c>
      <c r="J43" s="213">
        <v>6700000000</v>
      </c>
      <c r="K43" s="199">
        <v>0</v>
      </c>
      <c r="L43" s="206"/>
      <c r="M43" s="206"/>
      <c r="N43" s="206"/>
      <c r="O43" s="206"/>
      <c r="P43" s="207">
        <f>P44</f>
        <v>385600</v>
      </c>
      <c r="Q43" s="208" t="e">
        <f>#REF!</f>
        <v>#REF!</v>
      </c>
      <c r="R43" s="208" t="e">
        <f>#REF!</f>
        <v>#REF!</v>
      </c>
      <c r="S43" s="207">
        <f>S45</f>
        <v>425300</v>
      </c>
      <c r="T43" s="207">
        <f>T46</f>
        <v>465700</v>
      </c>
      <c r="U43" s="209"/>
    </row>
    <row r="44" spans="1:37" ht="15" customHeight="1" x14ac:dyDescent="0.2">
      <c r="A44" s="185"/>
      <c r="B44" s="210"/>
      <c r="C44" s="216"/>
      <c r="D44" s="217" t="s">
        <v>245</v>
      </c>
      <c r="E44" s="218"/>
      <c r="F44" s="219"/>
      <c r="G44" s="205"/>
      <c r="H44" s="259">
        <v>2</v>
      </c>
      <c r="I44" s="259">
        <v>3</v>
      </c>
      <c r="J44" s="221">
        <v>6740000000</v>
      </c>
      <c r="K44" s="199">
        <v>0</v>
      </c>
      <c r="L44" s="206"/>
      <c r="M44" s="206"/>
      <c r="N44" s="206"/>
      <c r="O44" s="206"/>
      <c r="P44" s="207">
        <f>P45</f>
        <v>385600</v>
      </c>
      <c r="Q44" s="208"/>
      <c r="R44" s="208"/>
      <c r="S44" s="207">
        <f t="shared" ref="S44:T45" si="9">S45</f>
        <v>425300</v>
      </c>
      <c r="T44" s="207">
        <f t="shared" si="9"/>
        <v>465700</v>
      </c>
      <c r="U44" s="209"/>
    </row>
    <row r="45" spans="1:37" ht="24.75" customHeight="1" x14ac:dyDescent="0.2">
      <c r="A45" s="185"/>
      <c r="B45" s="222"/>
      <c r="C45" s="216"/>
      <c r="D45" s="223" t="s">
        <v>246</v>
      </c>
      <c r="E45" s="223"/>
      <c r="F45" s="223"/>
      <c r="G45" s="205">
        <v>310</v>
      </c>
      <c r="H45" s="259">
        <v>2</v>
      </c>
      <c r="I45" s="259">
        <v>3</v>
      </c>
      <c r="J45" s="221">
        <v>6740500000</v>
      </c>
      <c r="K45" s="224">
        <v>0</v>
      </c>
      <c r="L45" s="206">
        <v>95400</v>
      </c>
      <c r="M45" s="206">
        <v>0</v>
      </c>
      <c r="N45" s="206">
        <v>0</v>
      </c>
      <c r="O45" s="206">
        <v>0</v>
      </c>
      <c r="P45" s="225">
        <f>P46</f>
        <v>385600</v>
      </c>
      <c r="Q45" s="226" t="e">
        <f>#REF!</f>
        <v>#REF!</v>
      </c>
      <c r="R45" s="226" t="e">
        <f>#REF!</f>
        <v>#REF!</v>
      </c>
      <c r="S45" s="225">
        <f t="shared" si="9"/>
        <v>425300</v>
      </c>
      <c r="T45" s="225">
        <f t="shared" si="9"/>
        <v>465700</v>
      </c>
      <c r="U45" s="209" t="s">
        <v>242</v>
      </c>
    </row>
    <row r="46" spans="1:37" ht="33" customHeight="1" x14ac:dyDescent="0.2">
      <c r="A46" s="185"/>
      <c r="B46" s="222"/>
      <c r="C46" s="260"/>
      <c r="D46" s="261"/>
      <c r="E46" s="262" t="s">
        <v>264</v>
      </c>
      <c r="F46" s="262"/>
      <c r="G46" s="263">
        <v>203</v>
      </c>
      <c r="H46" s="259">
        <v>2</v>
      </c>
      <c r="I46" s="259">
        <v>3</v>
      </c>
      <c r="J46" s="228">
        <v>6740551180</v>
      </c>
      <c r="K46" s="264">
        <v>0</v>
      </c>
      <c r="L46" s="256">
        <v>167500</v>
      </c>
      <c r="M46" s="256">
        <v>0</v>
      </c>
      <c r="N46" s="256">
        <v>0</v>
      </c>
      <c r="O46" s="256">
        <v>0</v>
      </c>
      <c r="P46" s="225">
        <f>P47+P48</f>
        <v>385600</v>
      </c>
      <c r="Q46" s="225">
        <f t="shared" ref="Q46:T46" si="10">Q47+Q48</f>
        <v>381005.43</v>
      </c>
      <c r="R46" s="225">
        <f t="shared" si="10"/>
        <v>381005.43</v>
      </c>
      <c r="S46" s="225">
        <f t="shared" si="10"/>
        <v>425300</v>
      </c>
      <c r="T46" s="225">
        <f t="shared" si="10"/>
        <v>465700</v>
      </c>
      <c r="U46" s="209" t="s">
        <v>242</v>
      </c>
    </row>
    <row r="47" spans="1:37" ht="24" customHeight="1" x14ac:dyDescent="0.2">
      <c r="A47" s="185"/>
      <c r="B47" s="222"/>
      <c r="C47" s="260"/>
      <c r="D47" s="261"/>
      <c r="E47" s="265"/>
      <c r="F47" s="266" t="s">
        <v>248</v>
      </c>
      <c r="G47" s="251">
        <v>203</v>
      </c>
      <c r="H47" s="267">
        <v>2</v>
      </c>
      <c r="I47" s="267">
        <v>3</v>
      </c>
      <c r="J47" s="228">
        <v>6740551180</v>
      </c>
      <c r="K47" s="264" t="s">
        <v>249</v>
      </c>
      <c r="L47" s="255">
        <v>146900</v>
      </c>
      <c r="M47" s="256">
        <v>0</v>
      </c>
      <c r="N47" s="256">
        <v>0</v>
      </c>
      <c r="O47" s="257">
        <v>0</v>
      </c>
      <c r="P47" s="225">
        <v>381005.43</v>
      </c>
      <c r="Q47" s="225">
        <v>381005.43</v>
      </c>
      <c r="R47" s="225">
        <v>381005.43</v>
      </c>
      <c r="S47" s="225">
        <v>381005.43</v>
      </c>
      <c r="T47" s="225">
        <v>381005.43</v>
      </c>
      <c r="U47" s="209" t="s">
        <v>242</v>
      </c>
    </row>
    <row r="48" spans="1:37" ht="24" customHeight="1" x14ac:dyDescent="0.2">
      <c r="A48" s="185"/>
      <c r="B48" s="222"/>
      <c r="C48" s="268"/>
      <c r="D48" s="269"/>
      <c r="E48" s="270"/>
      <c r="F48" s="229" t="s">
        <v>252</v>
      </c>
      <c r="G48" s="251"/>
      <c r="H48" s="267">
        <v>2</v>
      </c>
      <c r="I48" s="267">
        <v>3</v>
      </c>
      <c r="J48" s="228">
        <v>6740551180</v>
      </c>
      <c r="K48" s="264">
        <v>240</v>
      </c>
      <c r="L48" s="255"/>
      <c r="M48" s="256"/>
      <c r="N48" s="256"/>
      <c r="O48" s="257"/>
      <c r="P48" s="225">
        <v>4594.57</v>
      </c>
      <c r="Q48" s="226"/>
      <c r="R48" s="226"/>
      <c r="S48" s="225">
        <v>44294.57</v>
      </c>
      <c r="T48" s="225">
        <v>84694.57</v>
      </c>
      <c r="U48" s="209"/>
    </row>
    <row r="49" spans="1:21" x14ac:dyDescent="0.2">
      <c r="A49" s="185"/>
      <c r="B49" s="249" t="s">
        <v>210</v>
      </c>
      <c r="C49" s="249"/>
      <c r="D49" s="249"/>
      <c r="E49" s="249"/>
      <c r="F49" s="249"/>
      <c r="G49" s="211">
        <v>300</v>
      </c>
      <c r="H49" s="212">
        <v>3</v>
      </c>
      <c r="I49" s="212">
        <v>0</v>
      </c>
      <c r="J49" s="213">
        <v>0</v>
      </c>
      <c r="K49" s="199">
        <v>0</v>
      </c>
      <c r="L49" s="214">
        <v>126000</v>
      </c>
      <c r="M49" s="206">
        <v>0</v>
      </c>
      <c r="N49" s="206">
        <v>0</v>
      </c>
      <c r="O49" s="215">
        <v>0</v>
      </c>
      <c r="P49" s="207">
        <f>P50+P56</f>
        <v>425400</v>
      </c>
      <c r="Q49" s="208" t="e">
        <f>#REF!+Q50+#REF!</f>
        <v>#REF!</v>
      </c>
      <c r="R49" s="208" t="e">
        <f>#REF!+R50+#REF!</f>
        <v>#REF!</v>
      </c>
      <c r="S49" s="207">
        <f>S50+S56</f>
        <v>425400</v>
      </c>
      <c r="T49" s="207">
        <f>T50+T56</f>
        <v>425400</v>
      </c>
      <c r="U49" s="209" t="s">
        <v>242</v>
      </c>
    </row>
    <row r="50" spans="1:21" x14ac:dyDescent="0.2">
      <c r="A50" s="185"/>
      <c r="B50" s="210"/>
      <c r="C50" s="204" t="s">
        <v>209</v>
      </c>
      <c r="D50" s="204"/>
      <c r="E50" s="204"/>
      <c r="F50" s="204"/>
      <c r="G50" s="205">
        <v>310</v>
      </c>
      <c r="H50" s="197">
        <v>3</v>
      </c>
      <c r="I50" s="197">
        <v>10</v>
      </c>
      <c r="J50" s="198">
        <v>0</v>
      </c>
      <c r="K50" s="199">
        <v>0</v>
      </c>
      <c r="L50" s="206">
        <v>95400</v>
      </c>
      <c r="M50" s="206">
        <v>0</v>
      </c>
      <c r="N50" s="206">
        <v>0</v>
      </c>
      <c r="O50" s="206">
        <v>0</v>
      </c>
      <c r="P50" s="207">
        <f t="shared" ref="P50:T51" si="11">P53</f>
        <v>410400</v>
      </c>
      <c r="Q50" s="208" t="e">
        <f t="shared" si="11"/>
        <v>#REF!</v>
      </c>
      <c r="R50" s="208" t="e">
        <f t="shared" si="11"/>
        <v>#REF!</v>
      </c>
      <c r="S50" s="207">
        <f t="shared" si="11"/>
        <v>410400</v>
      </c>
      <c r="T50" s="207">
        <f t="shared" si="11"/>
        <v>410400</v>
      </c>
      <c r="U50" s="209" t="s">
        <v>242</v>
      </c>
    </row>
    <row r="51" spans="1:21" ht="45" x14ac:dyDescent="0.2">
      <c r="A51" s="185"/>
      <c r="B51" s="210"/>
      <c r="C51" s="216"/>
      <c r="D51" s="216"/>
      <c r="E51" s="216"/>
      <c r="F51" s="216" t="s">
        <v>244</v>
      </c>
      <c r="G51" s="205"/>
      <c r="H51" s="197">
        <v>3</v>
      </c>
      <c r="I51" s="197">
        <v>10</v>
      </c>
      <c r="J51" s="213">
        <v>6700000000</v>
      </c>
      <c r="K51" s="199">
        <v>0</v>
      </c>
      <c r="L51" s="206"/>
      <c r="M51" s="206"/>
      <c r="N51" s="206"/>
      <c r="O51" s="206"/>
      <c r="P51" s="207">
        <f t="shared" si="11"/>
        <v>410400</v>
      </c>
      <c r="Q51" s="208" t="e">
        <f t="shared" si="11"/>
        <v>#REF!</v>
      </c>
      <c r="R51" s="208" t="e">
        <f t="shared" si="11"/>
        <v>#REF!</v>
      </c>
      <c r="S51" s="207">
        <f t="shared" si="11"/>
        <v>410400</v>
      </c>
      <c r="T51" s="207">
        <f t="shared" si="11"/>
        <v>410400</v>
      </c>
      <c r="U51" s="209"/>
    </row>
    <row r="52" spans="1:21" x14ac:dyDescent="0.2">
      <c r="A52" s="185"/>
      <c r="B52" s="210"/>
      <c r="C52" s="216"/>
      <c r="D52" s="217" t="s">
        <v>245</v>
      </c>
      <c r="E52" s="218"/>
      <c r="F52" s="219"/>
      <c r="G52" s="205"/>
      <c r="H52" s="197">
        <v>3</v>
      </c>
      <c r="I52" s="197">
        <v>10</v>
      </c>
      <c r="J52" s="221">
        <v>6740000000</v>
      </c>
      <c r="K52" s="199">
        <v>0</v>
      </c>
      <c r="L52" s="206"/>
      <c r="M52" s="206"/>
      <c r="N52" s="206"/>
      <c r="O52" s="206"/>
      <c r="P52" s="207">
        <f>P53</f>
        <v>410400</v>
      </c>
      <c r="Q52" s="208"/>
      <c r="R52" s="208"/>
      <c r="S52" s="207">
        <f t="shared" ref="S52:T54" si="12">S53</f>
        <v>410400</v>
      </c>
      <c r="T52" s="207">
        <f t="shared" si="12"/>
        <v>410400</v>
      </c>
      <c r="U52" s="209"/>
    </row>
    <row r="53" spans="1:21" x14ac:dyDescent="0.2">
      <c r="A53" s="185"/>
      <c r="B53" s="222"/>
      <c r="C53" s="216"/>
      <c r="D53" s="223" t="s">
        <v>265</v>
      </c>
      <c r="E53" s="223"/>
      <c r="F53" s="223"/>
      <c r="G53" s="205">
        <v>310</v>
      </c>
      <c r="H53" s="220">
        <v>3</v>
      </c>
      <c r="I53" s="220">
        <v>10</v>
      </c>
      <c r="J53" s="221">
        <v>6740100000</v>
      </c>
      <c r="K53" s="224">
        <v>0</v>
      </c>
      <c r="L53" s="206">
        <v>95400</v>
      </c>
      <c r="M53" s="206">
        <v>0</v>
      </c>
      <c r="N53" s="206">
        <v>0</v>
      </c>
      <c r="O53" s="206">
        <v>0</v>
      </c>
      <c r="P53" s="225">
        <f>P54</f>
        <v>410400</v>
      </c>
      <c r="Q53" s="226" t="e">
        <f>Q54</f>
        <v>#REF!</v>
      </c>
      <c r="R53" s="226" t="e">
        <f>R54</f>
        <v>#REF!</v>
      </c>
      <c r="S53" s="225">
        <f t="shared" si="12"/>
        <v>410400</v>
      </c>
      <c r="T53" s="225">
        <f t="shared" si="12"/>
        <v>410400</v>
      </c>
      <c r="U53" s="209" t="s">
        <v>242</v>
      </c>
    </row>
    <row r="54" spans="1:21" x14ac:dyDescent="0.2">
      <c r="A54" s="185"/>
      <c r="B54" s="222"/>
      <c r="C54" s="216"/>
      <c r="D54" s="230"/>
      <c r="E54" s="223" t="s">
        <v>266</v>
      </c>
      <c r="F54" s="223"/>
      <c r="G54" s="211">
        <v>310</v>
      </c>
      <c r="H54" s="220">
        <v>3</v>
      </c>
      <c r="I54" s="220">
        <v>10</v>
      </c>
      <c r="J54" s="221">
        <v>6740195020</v>
      </c>
      <c r="K54" s="224">
        <v>0</v>
      </c>
      <c r="L54" s="206">
        <v>95400</v>
      </c>
      <c r="M54" s="206">
        <v>0</v>
      </c>
      <c r="N54" s="206">
        <v>0</v>
      </c>
      <c r="O54" s="206">
        <v>0</v>
      </c>
      <c r="P54" s="225">
        <f>P55</f>
        <v>410400</v>
      </c>
      <c r="Q54" s="226" t="e">
        <f>#REF!+Q55</f>
        <v>#REF!</v>
      </c>
      <c r="R54" s="226" t="e">
        <f>#REF!+R55</f>
        <v>#REF!</v>
      </c>
      <c r="S54" s="225">
        <f t="shared" si="12"/>
        <v>410400</v>
      </c>
      <c r="T54" s="225">
        <f t="shared" si="12"/>
        <v>410400</v>
      </c>
      <c r="U54" s="209" t="s">
        <v>242</v>
      </c>
    </row>
    <row r="55" spans="1:21" ht="22.5" x14ac:dyDescent="0.2">
      <c r="A55" s="185"/>
      <c r="B55" s="222"/>
      <c r="C55" s="216"/>
      <c r="D55" s="227"/>
      <c r="E55" s="230"/>
      <c r="F55" s="229" t="s">
        <v>252</v>
      </c>
      <c r="G55" s="211">
        <v>310</v>
      </c>
      <c r="H55" s="231">
        <v>3</v>
      </c>
      <c r="I55" s="231">
        <v>10</v>
      </c>
      <c r="J55" s="221">
        <v>6740195020</v>
      </c>
      <c r="K55" s="224" t="s">
        <v>253</v>
      </c>
      <c r="L55" s="214">
        <v>85000</v>
      </c>
      <c r="M55" s="206">
        <v>0</v>
      </c>
      <c r="N55" s="206">
        <v>0</v>
      </c>
      <c r="O55" s="215">
        <v>0</v>
      </c>
      <c r="P55" s="225">
        <v>410400</v>
      </c>
      <c r="Q55" s="226">
        <v>390300</v>
      </c>
      <c r="R55" s="226">
        <v>390300</v>
      </c>
      <c r="S55" s="225">
        <v>410400</v>
      </c>
      <c r="T55" s="225">
        <v>410400</v>
      </c>
      <c r="U55" s="209" t="s">
        <v>242</v>
      </c>
    </row>
    <row r="56" spans="1:21" x14ac:dyDescent="0.2">
      <c r="A56" s="185"/>
      <c r="B56" s="210"/>
      <c r="C56" s="271" t="s">
        <v>208</v>
      </c>
      <c r="D56" s="272"/>
      <c r="E56" s="272"/>
      <c r="F56" s="273"/>
      <c r="G56" s="211"/>
      <c r="H56" s="231">
        <v>3</v>
      </c>
      <c r="I56" s="231">
        <v>14</v>
      </c>
      <c r="J56" s="221">
        <v>0</v>
      </c>
      <c r="K56" s="224">
        <v>0</v>
      </c>
      <c r="L56" s="214"/>
      <c r="M56" s="206"/>
      <c r="N56" s="206"/>
      <c r="O56" s="215"/>
      <c r="P56" s="225">
        <f>P57</f>
        <v>15000</v>
      </c>
      <c r="Q56" s="226"/>
      <c r="R56" s="226"/>
      <c r="S56" s="225">
        <f>S57</f>
        <v>15000</v>
      </c>
      <c r="T56" s="225">
        <f>T57</f>
        <v>15000</v>
      </c>
      <c r="U56" s="209"/>
    </row>
    <row r="57" spans="1:21" ht="45" x14ac:dyDescent="0.2">
      <c r="A57" s="185"/>
      <c r="B57" s="210"/>
      <c r="C57" s="216"/>
      <c r="D57" s="216"/>
      <c r="E57" s="216"/>
      <c r="F57" s="216" t="s">
        <v>244</v>
      </c>
      <c r="G57" s="205"/>
      <c r="H57" s="197">
        <v>3</v>
      </c>
      <c r="I57" s="197">
        <v>14</v>
      </c>
      <c r="J57" s="213">
        <v>6700000000</v>
      </c>
      <c r="K57" s="199">
        <v>0</v>
      </c>
      <c r="L57" s="206"/>
      <c r="M57" s="206"/>
      <c r="N57" s="206"/>
      <c r="O57" s="206"/>
      <c r="P57" s="207">
        <f t="shared" ref="P57:T57" si="13">P59</f>
        <v>15000</v>
      </c>
      <c r="Q57" s="208">
        <f t="shared" si="13"/>
        <v>0</v>
      </c>
      <c r="R57" s="208">
        <f t="shared" si="13"/>
        <v>0</v>
      </c>
      <c r="S57" s="207">
        <f t="shared" si="13"/>
        <v>15000</v>
      </c>
      <c r="T57" s="207">
        <f t="shared" si="13"/>
        <v>15000</v>
      </c>
      <c r="U57" s="209"/>
    </row>
    <row r="58" spans="1:21" x14ac:dyDescent="0.2">
      <c r="A58" s="185"/>
      <c r="B58" s="210"/>
      <c r="C58" s="216"/>
      <c r="D58" s="217" t="s">
        <v>245</v>
      </c>
      <c r="E58" s="218"/>
      <c r="F58" s="219"/>
      <c r="G58" s="205"/>
      <c r="H58" s="197">
        <v>3</v>
      </c>
      <c r="I58" s="197">
        <v>14</v>
      </c>
      <c r="J58" s="221">
        <v>6740000000</v>
      </c>
      <c r="K58" s="199">
        <v>0</v>
      </c>
      <c r="L58" s="206"/>
      <c r="M58" s="206"/>
      <c r="N58" s="206"/>
      <c r="O58" s="206"/>
      <c r="P58" s="207">
        <f>P59</f>
        <v>15000</v>
      </c>
      <c r="Q58" s="208"/>
      <c r="R58" s="208"/>
      <c r="S58" s="207">
        <f>S59</f>
        <v>15000</v>
      </c>
      <c r="T58" s="207">
        <f>T59</f>
        <v>15000</v>
      </c>
      <c r="U58" s="209"/>
    </row>
    <row r="59" spans="1:21" x14ac:dyDescent="0.2">
      <c r="A59" s="185"/>
      <c r="B59" s="222"/>
      <c r="C59" s="216"/>
      <c r="D59" s="223" t="s">
        <v>265</v>
      </c>
      <c r="E59" s="223"/>
      <c r="F59" s="223"/>
      <c r="G59" s="205">
        <v>310</v>
      </c>
      <c r="H59" s="220">
        <v>3</v>
      </c>
      <c r="I59" s="220">
        <v>14</v>
      </c>
      <c r="J59" s="221">
        <v>6740100000</v>
      </c>
      <c r="K59" s="224">
        <v>0</v>
      </c>
      <c r="L59" s="206">
        <v>95400</v>
      </c>
      <c r="M59" s="206">
        <v>0</v>
      </c>
      <c r="N59" s="206">
        <v>0</v>
      </c>
      <c r="O59" s="206">
        <v>0</v>
      </c>
      <c r="P59" s="225">
        <f>P60</f>
        <v>15000</v>
      </c>
      <c r="Q59" s="226">
        <f>Q60</f>
        <v>0</v>
      </c>
      <c r="R59" s="226">
        <f>R60</f>
        <v>0</v>
      </c>
      <c r="S59" s="225">
        <f>S60</f>
        <v>15000</v>
      </c>
      <c r="T59" s="225">
        <f>T60</f>
        <v>15000</v>
      </c>
      <c r="U59" s="209" t="s">
        <v>242</v>
      </c>
    </row>
    <row r="60" spans="1:21" x14ac:dyDescent="0.2">
      <c r="A60" s="185"/>
      <c r="B60" s="222"/>
      <c r="C60" s="240"/>
      <c r="D60" s="241"/>
      <c r="E60" s="274" t="s">
        <v>267</v>
      </c>
      <c r="F60" s="275"/>
      <c r="G60" s="205"/>
      <c r="H60" s="220">
        <v>3</v>
      </c>
      <c r="I60" s="220">
        <v>14</v>
      </c>
      <c r="J60" s="221">
        <v>6740120040</v>
      </c>
      <c r="K60" s="224">
        <v>0</v>
      </c>
      <c r="L60" s="206"/>
      <c r="M60" s="206"/>
      <c r="N60" s="206"/>
      <c r="O60" s="206"/>
      <c r="P60" s="225">
        <v>15000</v>
      </c>
      <c r="Q60" s="226">
        <f t="shared" ref="Q60:R60" si="14">Q61</f>
        <v>0</v>
      </c>
      <c r="R60" s="226">
        <f t="shared" si="14"/>
        <v>0</v>
      </c>
      <c r="S60" s="225">
        <v>15000</v>
      </c>
      <c r="T60" s="225">
        <v>15000</v>
      </c>
      <c r="U60" s="209"/>
    </row>
    <row r="61" spans="1:21" ht="22.5" x14ac:dyDescent="0.2">
      <c r="A61" s="185"/>
      <c r="B61" s="222"/>
      <c r="C61" s="240"/>
      <c r="D61" s="241"/>
      <c r="E61" s="242"/>
      <c r="F61" s="229" t="s">
        <v>252</v>
      </c>
      <c r="G61" s="205"/>
      <c r="H61" s="220">
        <v>3</v>
      </c>
      <c r="I61" s="220">
        <v>14</v>
      </c>
      <c r="J61" s="221">
        <v>6740120040</v>
      </c>
      <c r="K61" s="224">
        <v>240</v>
      </c>
      <c r="L61" s="206"/>
      <c r="M61" s="206"/>
      <c r="N61" s="206"/>
      <c r="O61" s="206"/>
      <c r="P61" s="225">
        <v>15000</v>
      </c>
      <c r="Q61" s="226"/>
      <c r="R61" s="226"/>
      <c r="S61" s="225">
        <v>15000</v>
      </c>
      <c r="T61" s="225">
        <v>15000</v>
      </c>
      <c r="U61" s="209"/>
    </row>
    <row r="62" spans="1:21" x14ac:dyDescent="0.2">
      <c r="A62" s="185"/>
      <c r="B62" s="249" t="s">
        <v>207</v>
      </c>
      <c r="C62" s="249"/>
      <c r="D62" s="249"/>
      <c r="E62" s="249"/>
      <c r="F62" s="249"/>
      <c r="G62" s="211">
        <v>400</v>
      </c>
      <c r="H62" s="212">
        <v>4</v>
      </c>
      <c r="I62" s="212">
        <v>0</v>
      </c>
      <c r="J62" s="213">
        <v>0</v>
      </c>
      <c r="K62" s="199">
        <v>0</v>
      </c>
      <c r="L62" s="214">
        <v>1405800</v>
      </c>
      <c r="M62" s="206">
        <v>0</v>
      </c>
      <c r="N62" s="206">
        <v>0</v>
      </c>
      <c r="O62" s="215">
        <v>0</v>
      </c>
      <c r="P62" s="207">
        <f>P63</f>
        <v>1645901.96</v>
      </c>
      <c r="Q62" s="208">
        <f>Q63</f>
        <v>1047000</v>
      </c>
      <c r="R62" s="208">
        <f>R63</f>
        <v>1047000</v>
      </c>
      <c r="S62" s="207">
        <f>S63</f>
        <v>1575000</v>
      </c>
      <c r="T62" s="207">
        <f>T63</f>
        <v>1636000</v>
      </c>
      <c r="U62" s="209" t="s">
        <v>242</v>
      </c>
    </row>
    <row r="63" spans="1:21" x14ac:dyDescent="0.2">
      <c r="A63" s="185"/>
      <c r="B63" s="210"/>
      <c r="C63" s="204" t="s">
        <v>206</v>
      </c>
      <c r="D63" s="204"/>
      <c r="E63" s="204"/>
      <c r="F63" s="204"/>
      <c r="G63" s="211">
        <v>409</v>
      </c>
      <c r="H63" s="212">
        <v>4</v>
      </c>
      <c r="I63" s="212">
        <v>9</v>
      </c>
      <c r="J63" s="213">
        <v>0</v>
      </c>
      <c r="K63" s="199">
        <v>0</v>
      </c>
      <c r="L63" s="214">
        <v>1400000</v>
      </c>
      <c r="M63" s="206">
        <v>0</v>
      </c>
      <c r="N63" s="206">
        <v>0</v>
      </c>
      <c r="O63" s="215">
        <v>0</v>
      </c>
      <c r="P63" s="207">
        <f t="shared" ref="P63:T64" si="15">P66</f>
        <v>1645901.96</v>
      </c>
      <c r="Q63" s="208">
        <f t="shared" si="15"/>
        <v>1047000</v>
      </c>
      <c r="R63" s="208">
        <f t="shared" si="15"/>
        <v>1047000</v>
      </c>
      <c r="S63" s="207">
        <f t="shared" si="15"/>
        <v>1575000</v>
      </c>
      <c r="T63" s="207">
        <f t="shared" si="15"/>
        <v>1636000</v>
      </c>
      <c r="U63" s="209" t="s">
        <v>242</v>
      </c>
    </row>
    <row r="64" spans="1:21" ht="45" x14ac:dyDescent="0.2">
      <c r="A64" s="185"/>
      <c r="B64" s="210"/>
      <c r="C64" s="276"/>
      <c r="D64" s="216"/>
      <c r="E64" s="216"/>
      <c r="F64" s="216" t="s">
        <v>268</v>
      </c>
      <c r="G64" s="211"/>
      <c r="H64" s="212">
        <v>4</v>
      </c>
      <c r="I64" s="212">
        <v>9</v>
      </c>
      <c r="J64" s="213">
        <v>6700000000</v>
      </c>
      <c r="K64" s="199">
        <v>0</v>
      </c>
      <c r="L64" s="214"/>
      <c r="M64" s="206"/>
      <c r="N64" s="206"/>
      <c r="O64" s="215"/>
      <c r="P64" s="207">
        <f>P66</f>
        <v>1645901.96</v>
      </c>
      <c r="Q64" s="208">
        <f t="shared" si="15"/>
        <v>1047000</v>
      </c>
      <c r="R64" s="208">
        <f t="shared" si="15"/>
        <v>1047000</v>
      </c>
      <c r="S64" s="207">
        <f t="shared" si="15"/>
        <v>1575000</v>
      </c>
      <c r="T64" s="207">
        <f t="shared" si="15"/>
        <v>1636000</v>
      </c>
      <c r="U64" s="209"/>
    </row>
    <row r="65" spans="1:21" x14ac:dyDescent="0.2">
      <c r="A65" s="185"/>
      <c r="B65" s="210"/>
      <c r="C65" s="276"/>
      <c r="D65" s="217" t="s">
        <v>245</v>
      </c>
      <c r="E65" s="218"/>
      <c r="F65" s="219"/>
      <c r="G65" s="211"/>
      <c r="H65" s="212">
        <v>4</v>
      </c>
      <c r="I65" s="212">
        <v>9</v>
      </c>
      <c r="J65" s="228">
        <v>6740000000</v>
      </c>
      <c r="K65" s="199">
        <v>0</v>
      </c>
      <c r="L65" s="214"/>
      <c r="M65" s="206"/>
      <c r="N65" s="206"/>
      <c r="O65" s="215"/>
      <c r="P65" s="207">
        <f>P66</f>
        <v>1645901.96</v>
      </c>
      <c r="Q65" s="208"/>
      <c r="R65" s="208"/>
      <c r="S65" s="207">
        <f>S66</f>
        <v>1575000</v>
      </c>
      <c r="T65" s="207">
        <f>T66</f>
        <v>1636000</v>
      </c>
      <c r="U65" s="209"/>
    </row>
    <row r="66" spans="1:21" x14ac:dyDescent="0.2">
      <c r="A66" s="185"/>
      <c r="B66" s="222"/>
      <c r="C66" s="276"/>
      <c r="D66" s="223" t="s">
        <v>269</v>
      </c>
      <c r="E66" s="223"/>
      <c r="F66" s="223"/>
      <c r="G66" s="205">
        <v>409</v>
      </c>
      <c r="H66" s="220">
        <v>4</v>
      </c>
      <c r="I66" s="220">
        <v>9</v>
      </c>
      <c r="J66" s="228">
        <v>6740200000</v>
      </c>
      <c r="K66" s="224">
        <v>0</v>
      </c>
      <c r="L66" s="206">
        <v>1400000</v>
      </c>
      <c r="M66" s="206">
        <v>0</v>
      </c>
      <c r="N66" s="206">
        <v>0</v>
      </c>
      <c r="O66" s="206">
        <v>0</v>
      </c>
      <c r="P66" s="225">
        <f>P67</f>
        <v>1645901.96</v>
      </c>
      <c r="Q66" s="226">
        <f t="shared" ref="P66:U67" si="16">Q67</f>
        <v>1047000</v>
      </c>
      <c r="R66" s="226">
        <f t="shared" si="16"/>
        <v>1047000</v>
      </c>
      <c r="S66" s="225">
        <f t="shared" si="16"/>
        <v>1575000</v>
      </c>
      <c r="T66" s="225">
        <f t="shared" si="16"/>
        <v>1636000</v>
      </c>
      <c r="U66" s="209" t="s">
        <v>242</v>
      </c>
    </row>
    <row r="67" spans="1:21" x14ac:dyDescent="0.2">
      <c r="A67" s="185"/>
      <c r="B67" s="222"/>
      <c r="C67" s="216"/>
      <c r="D67" s="227"/>
      <c r="E67" s="223" t="s">
        <v>270</v>
      </c>
      <c r="F67" s="223"/>
      <c r="G67" s="205">
        <v>409</v>
      </c>
      <c r="H67" s="220">
        <v>4</v>
      </c>
      <c r="I67" s="220">
        <v>9</v>
      </c>
      <c r="J67" s="228">
        <v>6740295280</v>
      </c>
      <c r="K67" s="224">
        <v>0</v>
      </c>
      <c r="L67" s="206">
        <v>900000</v>
      </c>
      <c r="M67" s="206">
        <v>0</v>
      </c>
      <c r="N67" s="206">
        <v>0</v>
      </c>
      <c r="O67" s="206">
        <v>0</v>
      </c>
      <c r="P67" s="225">
        <f t="shared" si="16"/>
        <v>1645901.96</v>
      </c>
      <c r="Q67" s="226">
        <f t="shared" si="16"/>
        <v>1047000</v>
      </c>
      <c r="R67" s="226">
        <f t="shared" si="16"/>
        <v>1047000</v>
      </c>
      <c r="S67" s="225">
        <f t="shared" si="16"/>
        <v>1575000</v>
      </c>
      <c r="T67" s="225">
        <f t="shared" si="16"/>
        <v>1636000</v>
      </c>
      <c r="U67" s="209" t="s">
        <v>242</v>
      </c>
    </row>
    <row r="68" spans="1:21" ht="22.5" x14ac:dyDescent="0.2">
      <c r="A68" s="185"/>
      <c r="B68" s="222"/>
      <c r="C68" s="216"/>
      <c r="D68" s="227"/>
      <c r="E68" s="227"/>
      <c r="F68" s="229" t="s">
        <v>252</v>
      </c>
      <c r="G68" s="205">
        <v>409</v>
      </c>
      <c r="H68" s="220">
        <v>4</v>
      </c>
      <c r="I68" s="220">
        <v>9</v>
      </c>
      <c r="J68" s="228">
        <v>6740295280</v>
      </c>
      <c r="K68" s="224" t="s">
        <v>253</v>
      </c>
      <c r="L68" s="206">
        <v>900000</v>
      </c>
      <c r="M68" s="206">
        <v>0</v>
      </c>
      <c r="N68" s="206">
        <v>0</v>
      </c>
      <c r="O68" s="206">
        <v>0</v>
      </c>
      <c r="P68" s="225">
        <v>1645901.96</v>
      </c>
      <c r="Q68" s="226">
        <v>1047000</v>
      </c>
      <c r="R68" s="226">
        <v>1047000</v>
      </c>
      <c r="S68" s="225">
        <v>1575000</v>
      </c>
      <c r="T68" s="225">
        <v>1636000</v>
      </c>
      <c r="U68" s="209" t="s">
        <v>242</v>
      </c>
    </row>
    <row r="69" spans="1:21" x14ac:dyDescent="0.2">
      <c r="A69" s="185"/>
      <c r="B69" s="203" t="s">
        <v>205</v>
      </c>
      <c r="C69" s="204"/>
      <c r="D69" s="204"/>
      <c r="E69" s="204"/>
      <c r="F69" s="204"/>
      <c r="G69" s="211">
        <v>500</v>
      </c>
      <c r="H69" s="212">
        <v>5</v>
      </c>
      <c r="I69" s="212">
        <v>0</v>
      </c>
      <c r="J69" s="213">
        <v>0</v>
      </c>
      <c r="K69" s="199">
        <v>0</v>
      </c>
      <c r="L69" s="214">
        <v>2945500</v>
      </c>
      <c r="M69" s="206">
        <v>0</v>
      </c>
      <c r="N69" s="206">
        <v>0</v>
      </c>
      <c r="O69" s="215">
        <v>0</v>
      </c>
      <c r="P69" s="207">
        <f>P70</f>
        <v>6763827.4400000004</v>
      </c>
      <c r="Q69" s="208" t="e">
        <f>#REF!+Q70</f>
        <v>#REF!</v>
      </c>
      <c r="R69" s="208" t="e">
        <f>#REF!+R70</f>
        <v>#REF!</v>
      </c>
      <c r="S69" s="207">
        <f>S70</f>
        <v>3986965.61</v>
      </c>
      <c r="T69" s="207">
        <f>T70</f>
        <v>3758340.61</v>
      </c>
      <c r="U69" s="209" t="s">
        <v>242</v>
      </c>
    </row>
    <row r="70" spans="1:21" x14ac:dyDescent="0.2">
      <c r="A70" s="185"/>
      <c r="B70" s="210"/>
      <c r="C70" s="204" t="s">
        <v>204</v>
      </c>
      <c r="D70" s="204"/>
      <c r="E70" s="204"/>
      <c r="F70" s="204"/>
      <c r="G70" s="211">
        <v>503</v>
      </c>
      <c r="H70" s="212">
        <v>5</v>
      </c>
      <c r="I70" s="212">
        <v>3</v>
      </c>
      <c r="J70" s="213">
        <v>0</v>
      </c>
      <c r="K70" s="199">
        <v>0</v>
      </c>
      <c r="L70" s="214">
        <v>2861300</v>
      </c>
      <c r="M70" s="206">
        <v>0</v>
      </c>
      <c r="N70" s="206">
        <v>0</v>
      </c>
      <c r="O70" s="215">
        <v>0</v>
      </c>
      <c r="P70" s="207">
        <f>P71</f>
        <v>6763827.4400000004</v>
      </c>
      <c r="Q70" s="208">
        <f t="shared" ref="Q70:T70" si="17">Q73</f>
        <v>2401400</v>
      </c>
      <c r="R70" s="208">
        <f t="shared" si="17"/>
        <v>2401400</v>
      </c>
      <c r="S70" s="207">
        <f t="shared" si="17"/>
        <v>3986965.61</v>
      </c>
      <c r="T70" s="207">
        <f t="shared" si="17"/>
        <v>3758340.61</v>
      </c>
      <c r="U70" s="209" t="s">
        <v>242</v>
      </c>
    </row>
    <row r="71" spans="1:21" ht="45" x14ac:dyDescent="0.2">
      <c r="A71" s="185"/>
      <c r="B71" s="210"/>
      <c r="C71" s="276"/>
      <c r="D71" s="216"/>
      <c r="E71" s="216"/>
      <c r="F71" s="216" t="s">
        <v>268</v>
      </c>
      <c r="G71" s="211"/>
      <c r="H71" s="212">
        <v>5</v>
      </c>
      <c r="I71" s="212">
        <v>3</v>
      </c>
      <c r="J71" s="213">
        <v>6700000000</v>
      </c>
      <c r="K71" s="199">
        <v>0</v>
      </c>
      <c r="L71" s="214"/>
      <c r="M71" s="206"/>
      <c r="N71" s="206"/>
      <c r="O71" s="215"/>
      <c r="P71" s="207">
        <f>P74</f>
        <v>6763827.4400000004</v>
      </c>
      <c r="Q71" s="208">
        <f>Q74</f>
        <v>2401400</v>
      </c>
      <c r="R71" s="208">
        <f>R74</f>
        <v>2401400</v>
      </c>
      <c r="S71" s="207">
        <f>S74</f>
        <v>3986965.61</v>
      </c>
      <c r="T71" s="207">
        <f>T74</f>
        <v>3758340.61</v>
      </c>
      <c r="U71" s="209"/>
    </row>
    <row r="72" spans="1:21" x14ac:dyDescent="0.2">
      <c r="A72" s="185"/>
      <c r="B72" s="210"/>
      <c r="C72" s="276"/>
      <c r="D72" s="216"/>
      <c r="E72" s="216"/>
      <c r="F72" s="277" t="s">
        <v>245</v>
      </c>
      <c r="G72" s="211"/>
      <c r="H72" s="231">
        <v>5</v>
      </c>
      <c r="I72" s="231">
        <v>3</v>
      </c>
      <c r="J72" s="228">
        <v>6740000000</v>
      </c>
      <c r="K72" s="199">
        <v>0</v>
      </c>
      <c r="L72" s="214"/>
      <c r="M72" s="206"/>
      <c r="N72" s="206"/>
      <c r="O72" s="215"/>
      <c r="P72" s="207">
        <f>P73</f>
        <v>6763827.4400000004</v>
      </c>
      <c r="Q72" s="208"/>
      <c r="R72" s="208"/>
      <c r="S72" s="207">
        <f t="shared" ref="S72:T74" si="18">S73</f>
        <v>3986965.61</v>
      </c>
      <c r="T72" s="207">
        <f t="shared" si="18"/>
        <v>3758340.61</v>
      </c>
      <c r="U72" s="209"/>
    </row>
    <row r="73" spans="1:21" x14ac:dyDescent="0.2">
      <c r="A73" s="185"/>
      <c r="B73" s="222"/>
      <c r="C73" s="276"/>
      <c r="D73" s="223" t="s">
        <v>271</v>
      </c>
      <c r="E73" s="223"/>
      <c r="F73" s="223"/>
      <c r="G73" s="205">
        <v>503</v>
      </c>
      <c r="H73" s="231">
        <v>5</v>
      </c>
      <c r="I73" s="231">
        <v>3</v>
      </c>
      <c r="J73" s="228">
        <v>6740300000</v>
      </c>
      <c r="K73" s="224">
        <v>0</v>
      </c>
      <c r="L73" s="206">
        <v>2861300</v>
      </c>
      <c r="M73" s="206">
        <v>0</v>
      </c>
      <c r="N73" s="206">
        <v>0</v>
      </c>
      <c r="O73" s="206">
        <v>0</v>
      </c>
      <c r="P73" s="225">
        <f>P74</f>
        <v>6763827.4400000004</v>
      </c>
      <c r="Q73" s="226">
        <f>Q74</f>
        <v>2401400</v>
      </c>
      <c r="R73" s="226">
        <f>R74</f>
        <v>2401400</v>
      </c>
      <c r="S73" s="225">
        <f t="shared" si="18"/>
        <v>3986965.61</v>
      </c>
      <c r="T73" s="225">
        <f t="shared" si="18"/>
        <v>3758340.61</v>
      </c>
      <c r="U73" s="209" t="s">
        <v>242</v>
      </c>
    </row>
    <row r="74" spans="1:21" x14ac:dyDescent="0.2">
      <c r="A74" s="185"/>
      <c r="B74" s="222"/>
      <c r="C74" s="216"/>
      <c r="D74" s="227"/>
      <c r="E74" s="223" t="s">
        <v>272</v>
      </c>
      <c r="F74" s="223"/>
      <c r="G74" s="205">
        <v>503</v>
      </c>
      <c r="H74" s="220">
        <v>5</v>
      </c>
      <c r="I74" s="220">
        <v>3</v>
      </c>
      <c r="J74" s="228">
        <v>6740395310</v>
      </c>
      <c r="K74" s="224">
        <v>0</v>
      </c>
      <c r="L74" s="206">
        <v>2861300</v>
      </c>
      <c r="M74" s="206">
        <v>0</v>
      </c>
      <c r="N74" s="206">
        <v>0</v>
      </c>
      <c r="O74" s="206">
        <v>0</v>
      </c>
      <c r="P74" s="225">
        <f>P75</f>
        <v>6763827.4400000004</v>
      </c>
      <c r="Q74" s="226">
        <f>Q75</f>
        <v>2401400</v>
      </c>
      <c r="R74" s="226">
        <f>R75</f>
        <v>2401400</v>
      </c>
      <c r="S74" s="225">
        <f t="shared" si="18"/>
        <v>3986965.61</v>
      </c>
      <c r="T74" s="225">
        <f t="shared" si="18"/>
        <v>3758340.61</v>
      </c>
      <c r="U74" s="209" t="s">
        <v>242</v>
      </c>
    </row>
    <row r="75" spans="1:21" ht="22.5" x14ac:dyDescent="0.2">
      <c r="A75" s="185"/>
      <c r="B75" s="222"/>
      <c r="C75" s="216"/>
      <c r="D75" s="227"/>
      <c r="E75" s="230"/>
      <c r="F75" s="229" t="s">
        <v>252</v>
      </c>
      <c r="G75" s="211">
        <v>503</v>
      </c>
      <c r="H75" s="231">
        <v>5</v>
      </c>
      <c r="I75" s="231">
        <v>3</v>
      </c>
      <c r="J75" s="228">
        <v>6740395310</v>
      </c>
      <c r="K75" s="224" t="s">
        <v>253</v>
      </c>
      <c r="L75" s="214">
        <v>2861300</v>
      </c>
      <c r="M75" s="206">
        <v>0</v>
      </c>
      <c r="N75" s="206">
        <v>0</v>
      </c>
      <c r="O75" s="215">
        <v>0</v>
      </c>
      <c r="P75" s="225">
        <v>6763827.4400000004</v>
      </c>
      <c r="Q75" s="226">
        <v>2401400</v>
      </c>
      <c r="R75" s="226">
        <v>2401400</v>
      </c>
      <c r="S75" s="225">
        <v>3986965.61</v>
      </c>
      <c r="T75" s="225">
        <v>3758340.61</v>
      </c>
      <c r="U75" s="209" t="s">
        <v>242</v>
      </c>
    </row>
    <row r="76" spans="1:21" x14ac:dyDescent="0.2">
      <c r="A76" s="185"/>
      <c r="B76" s="278" t="s">
        <v>203</v>
      </c>
      <c r="C76" s="278"/>
      <c r="D76" s="278"/>
      <c r="E76" s="278"/>
      <c r="F76" s="278"/>
      <c r="G76" s="251">
        <v>800</v>
      </c>
      <c r="H76" s="252">
        <v>8</v>
      </c>
      <c r="I76" s="252">
        <v>0</v>
      </c>
      <c r="J76" s="253">
        <v>0</v>
      </c>
      <c r="K76" s="254">
        <v>0</v>
      </c>
      <c r="L76" s="255">
        <v>3431800</v>
      </c>
      <c r="M76" s="256">
        <v>0</v>
      </c>
      <c r="N76" s="256">
        <v>0</v>
      </c>
      <c r="O76" s="257">
        <v>0</v>
      </c>
      <c r="P76" s="207">
        <f>P77</f>
        <v>4010125.3</v>
      </c>
      <c r="Q76" s="279" t="e">
        <f>Q77</f>
        <v>#REF!</v>
      </c>
      <c r="R76" s="279" t="e">
        <f>R77</f>
        <v>#REF!</v>
      </c>
      <c r="S76" s="207">
        <f>S77</f>
        <v>3988300</v>
      </c>
      <c r="T76" s="207">
        <f>T77</f>
        <v>3998300</v>
      </c>
      <c r="U76" s="209" t="s">
        <v>242</v>
      </c>
    </row>
    <row r="77" spans="1:21" x14ac:dyDescent="0.2">
      <c r="A77" s="185"/>
      <c r="B77" s="210"/>
      <c r="C77" s="204" t="s">
        <v>273</v>
      </c>
      <c r="D77" s="204"/>
      <c r="E77" s="204"/>
      <c r="F77" s="204"/>
      <c r="G77" s="211">
        <v>801</v>
      </c>
      <c r="H77" s="212">
        <v>8</v>
      </c>
      <c r="I77" s="212">
        <v>1</v>
      </c>
      <c r="J77" s="213">
        <v>0</v>
      </c>
      <c r="K77" s="199">
        <v>0</v>
      </c>
      <c r="L77" s="214">
        <v>3431800</v>
      </c>
      <c r="M77" s="206">
        <v>0</v>
      </c>
      <c r="N77" s="206">
        <v>0</v>
      </c>
      <c r="O77" s="215">
        <v>0</v>
      </c>
      <c r="P77" s="207">
        <f>P80</f>
        <v>4010125.3</v>
      </c>
      <c r="Q77" s="208" t="e">
        <f>Q80</f>
        <v>#REF!</v>
      </c>
      <c r="R77" s="208" t="e">
        <f>R80</f>
        <v>#REF!</v>
      </c>
      <c r="S77" s="207">
        <f>S80</f>
        <v>3988300</v>
      </c>
      <c r="T77" s="207">
        <f>T80</f>
        <v>3998300</v>
      </c>
      <c r="U77" s="209" t="s">
        <v>242</v>
      </c>
    </row>
    <row r="78" spans="1:21" ht="45" x14ac:dyDescent="0.2">
      <c r="A78" s="185"/>
      <c r="B78" s="210"/>
      <c r="C78" s="276"/>
      <c r="D78" s="216"/>
      <c r="E78" s="216"/>
      <c r="F78" s="216" t="s">
        <v>268</v>
      </c>
      <c r="G78" s="211"/>
      <c r="H78" s="197">
        <v>8</v>
      </c>
      <c r="I78" s="197">
        <v>1</v>
      </c>
      <c r="J78" s="213">
        <v>6700000000</v>
      </c>
      <c r="K78" s="199">
        <v>0</v>
      </c>
      <c r="L78" s="214"/>
      <c r="M78" s="206"/>
      <c r="N78" s="206"/>
      <c r="O78" s="215"/>
      <c r="P78" s="207">
        <f>P79</f>
        <v>4010125.3</v>
      </c>
      <c r="Q78" s="208" t="e">
        <f>Q87</f>
        <v>#REF!</v>
      </c>
      <c r="R78" s="208" t="e">
        <f>R87</f>
        <v>#REF!</v>
      </c>
      <c r="S78" s="207">
        <f>S79</f>
        <v>3988300</v>
      </c>
      <c r="T78" s="207">
        <f>T79</f>
        <v>3998300</v>
      </c>
      <c r="U78" s="209"/>
    </row>
    <row r="79" spans="1:21" x14ac:dyDescent="0.2">
      <c r="A79" s="185"/>
      <c r="B79" s="210"/>
      <c r="C79" s="276"/>
      <c r="D79" s="216"/>
      <c r="E79" s="216"/>
      <c r="F79" s="277" t="s">
        <v>245</v>
      </c>
      <c r="G79" s="211"/>
      <c r="H79" s="220">
        <v>8</v>
      </c>
      <c r="I79" s="220">
        <v>1</v>
      </c>
      <c r="J79" s="228">
        <v>6740000000</v>
      </c>
      <c r="K79" s="199">
        <v>0</v>
      </c>
      <c r="L79" s="214"/>
      <c r="M79" s="206"/>
      <c r="N79" s="206"/>
      <c r="O79" s="215"/>
      <c r="P79" s="207">
        <f>P80</f>
        <v>4010125.3</v>
      </c>
      <c r="Q79" s="208"/>
      <c r="R79" s="208"/>
      <c r="S79" s="207">
        <f>S80</f>
        <v>3988300</v>
      </c>
      <c r="T79" s="207">
        <f>T80</f>
        <v>3998300</v>
      </c>
      <c r="U79" s="209"/>
    </row>
    <row r="80" spans="1:21" x14ac:dyDescent="0.2">
      <c r="A80" s="185"/>
      <c r="B80" s="222"/>
      <c r="C80" s="276"/>
      <c r="D80" s="223" t="s">
        <v>274</v>
      </c>
      <c r="E80" s="223"/>
      <c r="F80" s="223"/>
      <c r="G80" s="205">
        <v>503</v>
      </c>
      <c r="H80" s="220">
        <v>8</v>
      </c>
      <c r="I80" s="220">
        <v>1</v>
      </c>
      <c r="J80" s="228">
        <v>6740400000</v>
      </c>
      <c r="K80" s="224">
        <v>0</v>
      </c>
      <c r="L80" s="206">
        <v>2861300</v>
      </c>
      <c r="M80" s="206">
        <v>0</v>
      </c>
      <c r="N80" s="206">
        <v>0</v>
      </c>
      <c r="O80" s="206">
        <v>0</v>
      </c>
      <c r="P80" s="225">
        <f>P83+P82+P86</f>
        <v>4010125.3</v>
      </c>
      <c r="Q80" s="226" t="e">
        <f>Q87</f>
        <v>#REF!</v>
      </c>
      <c r="R80" s="226" t="e">
        <f>R87</f>
        <v>#REF!</v>
      </c>
      <c r="S80" s="225">
        <f>S84+S82+S86</f>
        <v>3988300</v>
      </c>
      <c r="T80" s="225">
        <f>T83+T82+T86</f>
        <v>3998300</v>
      </c>
      <c r="U80" s="209" t="s">
        <v>242</v>
      </c>
    </row>
    <row r="81" spans="1:21" x14ac:dyDescent="0.2">
      <c r="A81" s="185"/>
      <c r="B81" s="222"/>
      <c r="C81" s="216"/>
      <c r="D81" s="227"/>
      <c r="E81" s="223" t="s">
        <v>275</v>
      </c>
      <c r="F81" s="223"/>
      <c r="G81" s="205">
        <v>801</v>
      </c>
      <c r="H81" s="220">
        <v>8</v>
      </c>
      <c r="I81" s="220">
        <v>1</v>
      </c>
      <c r="J81" s="228">
        <v>6740495220</v>
      </c>
      <c r="K81" s="224">
        <v>0</v>
      </c>
      <c r="L81" s="206">
        <v>606000</v>
      </c>
      <c r="M81" s="206">
        <v>0</v>
      </c>
      <c r="N81" s="206">
        <v>0</v>
      </c>
      <c r="O81" s="206">
        <v>0</v>
      </c>
      <c r="P81" s="225">
        <f>P82</f>
        <v>874025.3</v>
      </c>
      <c r="Q81" s="226">
        <f>Q82</f>
        <v>570000</v>
      </c>
      <c r="R81" s="226">
        <f>R82</f>
        <v>570000</v>
      </c>
      <c r="S81" s="225">
        <f>S82</f>
        <v>985000</v>
      </c>
      <c r="T81" s="225">
        <f>T82</f>
        <v>995000</v>
      </c>
      <c r="U81" s="209" t="s">
        <v>242</v>
      </c>
    </row>
    <row r="82" spans="1:21" ht="22.5" x14ac:dyDescent="0.2">
      <c r="A82" s="185"/>
      <c r="B82" s="280"/>
      <c r="C82" s="281"/>
      <c r="D82" s="227"/>
      <c r="E82" s="227"/>
      <c r="F82" s="227" t="s">
        <v>252</v>
      </c>
      <c r="G82" s="205"/>
      <c r="H82" s="220">
        <v>8</v>
      </c>
      <c r="I82" s="220">
        <v>1</v>
      </c>
      <c r="J82" s="228">
        <v>6740495220</v>
      </c>
      <c r="K82" s="224" t="s">
        <v>253</v>
      </c>
      <c r="L82" s="206">
        <v>606000</v>
      </c>
      <c r="M82" s="206">
        <v>0</v>
      </c>
      <c r="N82" s="206">
        <v>0</v>
      </c>
      <c r="O82" s="206">
        <v>0</v>
      </c>
      <c r="P82" s="225">
        <v>874025.3</v>
      </c>
      <c r="Q82" s="226">
        <v>570000</v>
      </c>
      <c r="R82" s="226">
        <v>570000</v>
      </c>
      <c r="S82" s="225">
        <v>985000</v>
      </c>
      <c r="T82" s="225">
        <v>995000</v>
      </c>
      <c r="U82" s="209"/>
    </row>
    <row r="83" spans="1:21" x14ac:dyDescent="0.2">
      <c r="A83" s="185"/>
      <c r="B83" s="222"/>
      <c r="C83" s="276"/>
      <c r="D83" s="227"/>
      <c r="E83" s="227"/>
      <c r="F83" s="223" t="s">
        <v>276</v>
      </c>
      <c r="G83" s="223"/>
      <c r="H83" s="220">
        <v>8</v>
      </c>
      <c r="I83" s="220">
        <v>1</v>
      </c>
      <c r="J83" s="232" t="s">
        <v>277</v>
      </c>
      <c r="K83" s="224">
        <v>0</v>
      </c>
      <c r="L83" s="206"/>
      <c r="M83" s="206"/>
      <c r="N83" s="206"/>
      <c r="O83" s="206"/>
      <c r="P83" s="225">
        <f>P84</f>
        <v>2450200</v>
      </c>
      <c r="Q83" s="226"/>
      <c r="R83" s="226"/>
      <c r="S83" s="225">
        <f>S84</f>
        <v>3003300</v>
      </c>
      <c r="T83" s="225">
        <f>T84</f>
        <v>3003300</v>
      </c>
      <c r="U83" s="209"/>
    </row>
    <row r="84" spans="1:21" x14ac:dyDescent="0.2">
      <c r="A84" s="185"/>
      <c r="B84" s="222"/>
      <c r="C84" s="276"/>
      <c r="D84" s="227"/>
      <c r="E84" s="227"/>
      <c r="F84" s="282" t="s">
        <v>61</v>
      </c>
      <c r="G84" s="227"/>
      <c r="H84" s="220">
        <v>8</v>
      </c>
      <c r="I84" s="220">
        <v>1</v>
      </c>
      <c r="J84" s="232" t="s">
        <v>277</v>
      </c>
      <c r="K84" s="283">
        <v>540</v>
      </c>
      <c r="L84" s="283"/>
      <c r="M84" s="283"/>
      <c r="N84" s="283"/>
      <c r="O84" s="283"/>
      <c r="P84" s="284">
        <v>2450200</v>
      </c>
      <c r="Q84" s="285">
        <v>2009200</v>
      </c>
      <c r="R84" s="285">
        <v>2009200</v>
      </c>
      <c r="S84" s="284">
        <v>3003300</v>
      </c>
      <c r="T84" s="284">
        <v>3003300</v>
      </c>
      <c r="U84" s="209"/>
    </row>
    <row r="85" spans="1:21" ht="45" x14ac:dyDescent="0.2">
      <c r="A85" s="185"/>
      <c r="B85" s="222"/>
      <c r="C85" s="276"/>
      <c r="D85" s="227"/>
      <c r="E85" s="227"/>
      <c r="F85" s="282" t="s">
        <v>278</v>
      </c>
      <c r="G85" s="227"/>
      <c r="H85" s="220">
        <v>8</v>
      </c>
      <c r="I85" s="220">
        <v>1</v>
      </c>
      <c r="J85" s="286" t="s">
        <v>279</v>
      </c>
      <c r="K85" s="287">
        <v>0</v>
      </c>
      <c r="L85" s="283"/>
      <c r="M85" s="283"/>
      <c r="N85" s="283"/>
      <c r="O85" s="283"/>
      <c r="P85" s="284">
        <f>P86</f>
        <v>685900</v>
      </c>
      <c r="Q85" s="285"/>
      <c r="R85" s="285"/>
      <c r="S85" s="284">
        <v>0</v>
      </c>
      <c r="T85" s="284">
        <v>0</v>
      </c>
      <c r="U85" s="209"/>
    </row>
    <row r="86" spans="1:21" x14ac:dyDescent="0.2">
      <c r="A86" s="185"/>
      <c r="B86" s="222"/>
      <c r="C86" s="276"/>
      <c r="D86" s="227"/>
      <c r="E86" s="227"/>
      <c r="F86" s="282" t="s">
        <v>61</v>
      </c>
      <c r="G86" s="227"/>
      <c r="H86" s="220">
        <v>8</v>
      </c>
      <c r="I86" s="220">
        <v>1</v>
      </c>
      <c r="J86" s="286" t="s">
        <v>279</v>
      </c>
      <c r="K86" s="283">
        <v>540</v>
      </c>
      <c r="L86" s="283"/>
      <c r="M86" s="283"/>
      <c r="N86" s="283"/>
      <c r="O86" s="283"/>
      <c r="P86" s="284">
        <v>685900</v>
      </c>
      <c r="Q86" s="285"/>
      <c r="R86" s="285"/>
      <c r="S86" s="284">
        <v>0</v>
      </c>
      <c r="T86" s="284">
        <v>0</v>
      </c>
      <c r="U86" s="209"/>
    </row>
    <row r="87" spans="1:21" x14ac:dyDescent="0.2">
      <c r="A87" s="185"/>
      <c r="B87" s="288" t="s">
        <v>280</v>
      </c>
      <c r="C87" s="288"/>
      <c r="D87" s="288"/>
      <c r="E87" s="288"/>
      <c r="F87" s="289"/>
      <c r="G87" s="290"/>
      <c r="H87" s="197">
        <v>10</v>
      </c>
      <c r="I87" s="197">
        <v>0</v>
      </c>
      <c r="J87" s="291">
        <v>0</v>
      </c>
      <c r="K87" s="292">
        <v>0</v>
      </c>
      <c r="L87" s="293"/>
      <c r="M87" s="293"/>
      <c r="N87" s="293"/>
      <c r="O87" s="293"/>
      <c r="P87" s="294">
        <f>P88</f>
        <v>208683.72</v>
      </c>
      <c r="Q87" s="295" t="e">
        <f>#REF!</f>
        <v>#REF!</v>
      </c>
      <c r="R87" s="295" t="e">
        <f>#REF!</f>
        <v>#REF!</v>
      </c>
      <c r="S87" s="294">
        <f t="shared" ref="S87:T91" si="19">S88</f>
        <v>192000</v>
      </c>
      <c r="T87" s="294">
        <f t="shared" si="19"/>
        <v>192000</v>
      </c>
      <c r="U87" s="209"/>
    </row>
    <row r="88" spans="1:21" x14ac:dyDescent="0.2">
      <c r="A88" s="185"/>
      <c r="B88" s="296"/>
      <c r="C88" s="297"/>
      <c r="D88" s="297"/>
      <c r="E88" s="297"/>
      <c r="F88" s="296" t="s">
        <v>281</v>
      </c>
      <c r="G88" s="290"/>
      <c r="H88" s="197">
        <v>10</v>
      </c>
      <c r="I88" s="197">
        <v>1</v>
      </c>
      <c r="J88" s="291">
        <v>0</v>
      </c>
      <c r="K88" s="292">
        <v>0</v>
      </c>
      <c r="L88" s="293"/>
      <c r="M88" s="293"/>
      <c r="N88" s="293"/>
      <c r="O88" s="293"/>
      <c r="P88" s="207">
        <f>P89</f>
        <v>208683.72</v>
      </c>
      <c r="Q88" s="295"/>
      <c r="R88" s="295"/>
      <c r="S88" s="294">
        <f t="shared" si="19"/>
        <v>192000</v>
      </c>
      <c r="T88" s="294">
        <f t="shared" si="19"/>
        <v>192000</v>
      </c>
      <c r="U88" s="209"/>
    </row>
    <row r="89" spans="1:21" ht="45" x14ac:dyDescent="0.2">
      <c r="A89" s="185"/>
      <c r="B89" s="210"/>
      <c r="C89" s="216"/>
      <c r="D89" s="216"/>
      <c r="E89" s="216"/>
      <c r="F89" s="216" t="s">
        <v>244</v>
      </c>
      <c r="G89" s="290"/>
      <c r="H89" s="197">
        <v>10</v>
      </c>
      <c r="I89" s="197">
        <v>1</v>
      </c>
      <c r="J89" s="291">
        <v>6700000000</v>
      </c>
      <c r="K89" s="292">
        <v>0</v>
      </c>
      <c r="L89" s="293"/>
      <c r="M89" s="293"/>
      <c r="N89" s="293"/>
      <c r="O89" s="293"/>
      <c r="P89" s="207">
        <f>P91</f>
        <v>208683.72</v>
      </c>
      <c r="Q89" s="295"/>
      <c r="R89" s="295"/>
      <c r="S89" s="294">
        <f>S91</f>
        <v>192000</v>
      </c>
      <c r="T89" s="294">
        <f>T91</f>
        <v>192000</v>
      </c>
      <c r="U89" s="209"/>
    </row>
    <row r="90" spans="1:21" x14ac:dyDescent="0.2">
      <c r="A90" s="185"/>
      <c r="B90" s="210"/>
      <c r="C90" s="216"/>
      <c r="D90" s="217" t="s">
        <v>245</v>
      </c>
      <c r="E90" s="218"/>
      <c r="F90" s="219"/>
      <c r="G90" s="290"/>
      <c r="H90" s="220">
        <v>10</v>
      </c>
      <c r="I90" s="220">
        <v>1</v>
      </c>
      <c r="J90" s="298">
        <v>6740000000</v>
      </c>
      <c r="K90" s="299">
        <v>0</v>
      </c>
      <c r="L90" s="300"/>
      <c r="M90" s="300"/>
      <c r="N90" s="300"/>
      <c r="O90" s="300"/>
      <c r="P90" s="225">
        <f>P91</f>
        <v>208683.72</v>
      </c>
      <c r="Q90" s="301"/>
      <c r="R90" s="301"/>
      <c r="S90" s="284">
        <f t="shared" si="19"/>
        <v>192000</v>
      </c>
      <c r="T90" s="284">
        <f t="shared" si="19"/>
        <v>192000</v>
      </c>
      <c r="U90" s="209"/>
    </row>
    <row r="91" spans="1:21" x14ac:dyDescent="0.2">
      <c r="A91" s="185"/>
      <c r="B91" s="222"/>
      <c r="C91" s="216"/>
      <c r="D91" s="223" t="s">
        <v>246</v>
      </c>
      <c r="E91" s="223"/>
      <c r="F91" s="223"/>
      <c r="G91" s="290"/>
      <c r="H91" s="220">
        <v>10</v>
      </c>
      <c r="I91" s="220">
        <v>1</v>
      </c>
      <c r="J91" s="298">
        <v>6740500000</v>
      </c>
      <c r="K91" s="299">
        <v>0</v>
      </c>
      <c r="L91" s="300"/>
      <c r="M91" s="300"/>
      <c r="N91" s="300"/>
      <c r="O91" s="300"/>
      <c r="P91" s="225">
        <f>P92</f>
        <v>208683.72</v>
      </c>
      <c r="Q91" s="301"/>
      <c r="R91" s="301"/>
      <c r="S91" s="284">
        <f t="shared" si="19"/>
        <v>192000</v>
      </c>
      <c r="T91" s="284">
        <f t="shared" si="19"/>
        <v>192000</v>
      </c>
      <c r="U91" s="209"/>
    </row>
    <row r="92" spans="1:21" ht="22.5" x14ac:dyDescent="0.2">
      <c r="A92" s="185"/>
      <c r="B92" s="296"/>
      <c r="C92" s="302"/>
      <c r="D92" s="302"/>
      <c r="E92" s="302"/>
      <c r="F92" s="303" t="s">
        <v>282</v>
      </c>
      <c r="G92" s="205"/>
      <c r="H92" s="220">
        <v>10</v>
      </c>
      <c r="I92" s="220">
        <v>1</v>
      </c>
      <c r="J92" s="228">
        <v>6740525050</v>
      </c>
      <c r="K92" s="299">
        <v>0</v>
      </c>
      <c r="L92" s="293"/>
      <c r="M92" s="293"/>
      <c r="N92" s="293"/>
      <c r="O92" s="293"/>
      <c r="P92" s="225">
        <f>P93</f>
        <v>208683.72</v>
      </c>
      <c r="Q92" s="301"/>
      <c r="R92" s="301"/>
      <c r="S92" s="284">
        <f>S93</f>
        <v>192000</v>
      </c>
      <c r="T92" s="284">
        <f>T93</f>
        <v>192000</v>
      </c>
      <c r="U92" s="209"/>
    </row>
    <row r="93" spans="1:21" x14ac:dyDescent="0.2">
      <c r="A93" s="185"/>
      <c r="B93" s="296"/>
      <c r="C93" s="302"/>
      <c r="D93" s="302"/>
      <c r="E93" s="302"/>
      <c r="F93" s="303" t="s">
        <v>283</v>
      </c>
      <c r="G93" s="205"/>
      <c r="H93" s="220">
        <v>10</v>
      </c>
      <c r="I93" s="220">
        <v>1</v>
      </c>
      <c r="J93" s="228">
        <v>6740525050</v>
      </c>
      <c r="K93" s="299">
        <v>310</v>
      </c>
      <c r="L93" s="293"/>
      <c r="M93" s="293"/>
      <c r="N93" s="293"/>
      <c r="O93" s="293"/>
      <c r="P93" s="225">
        <v>208683.72</v>
      </c>
      <c r="Q93" s="301"/>
      <c r="R93" s="301"/>
      <c r="S93" s="284">
        <v>192000</v>
      </c>
      <c r="T93" s="284">
        <v>192000</v>
      </c>
      <c r="U93" s="209"/>
    </row>
    <row r="94" spans="1:21" x14ac:dyDescent="0.2">
      <c r="A94" s="185"/>
      <c r="B94" s="288" t="s">
        <v>199</v>
      </c>
      <c r="C94" s="288"/>
      <c r="D94" s="288"/>
      <c r="E94" s="288"/>
      <c r="F94" s="289"/>
      <c r="G94" s="290"/>
      <c r="H94" s="197">
        <v>11</v>
      </c>
      <c r="I94" s="197">
        <v>0</v>
      </c>
      <c r="J94" s="291">
        <v>0</v>
      </c>
      <c r="K94" s="292">
        <v>0</v>
      </c>
      <c r="L94" s="293"/>
      <c r="M94" s="293"/>
      <c r="N94" s="293"/>
      <c r="O94" s="293"/>
      <c r="P94" s="207">
        <f t="shared" ref="P94:T99" si="20">P95</f>
        <v>1056635</v>
      </c>
      <c r="Q94" s="207">
        <f t="shared" si="20"/>
        <v>0</v>
      </c>
      <c r="R94" s="207">
        <f t="shared" si="20"/>
        <v>0</v>
      </c>
      <c r="S94" s="207">
        <f t="shared" si="20"/>
        <v>0</v>
      </c>
      <c r="T94" s="207">
        <f t="shared" si="20"/>
        <v>0</v>
      </c>
      <c r="U94" s="209"/>
    </row>
    <row r="95" spans="1:21" x14ac:dyDescent="0.2">
      <c r="A95" s="185"/>
      <c r="B95" s="296"/>
      <c r="C95" s="304" t="s">
        <v>198</v>
      </c>
      <c r="D95" s="288"/>
      <c r="E95" s="288"/>
      <c r="F95" s="289"/>
      <c r="G95" s="290"/>
      <c r="H95" s="197">
        <v>11</v>
      </c>
      <c r="I95" s="197">
        <v>1</v>
      </c>
      <c r="J95" s="291">
        <v>0</v>
      </c>
      <c r="K95" s="292">
        <v>0</v>
      </c>
      <c r="L95" s="293"/>
      <c r="M95" s="293"/>
      <c r="N95" s="293"/>
      <c r="O95" s="293"/>
      <c r="P95" s="207">
        <f>P96+P101</f>
        <v>1056635</v>
      </c>
      <c r="Q95" s="207">
        <f t="shared" si="20"/>
        <v>0</v>
      </c>
      <c r="R95" s="207">
        <f t="shared" si="20"/>
        <v>0</v>
      </c>
      <c r="S95" s="207">
        <f t="shared" si="20"/>
        <v>0</v>
      </c>
      <c r="T95" s="207">
        <f t="shared" si="20"/>
        <v>0</v>
      </c>
      <c r="U95" s="209"/>
    </row>
    <row r="96" spans="1:21" ht="45" x14ac:dyDescent="0.2">
      <c r="A96" s="185"/>
      <c r="B96" s="296"/>
      <c r="C96" s="305"/>
      <c r="D96" s="305"/>
      <c r="E96" s="305"/>
      <c r="F96" s="306" t="s">
        <v>244</v>
      </c>
      <c r="G96" s="290"/>
      <c r="H96" s="197">
        <v>11</v>
      </c>
      <c r="I96" s="197">
        <v>1</v>
      </c>
      <c r="J96" s="291">
        <v>6700000000</v>
      </c>
      <c r="K96" s="292">
        <v>0</v>
      </c>
      <c r="L96" s="293"/>
      <c r="M96" s="293"/>
      <c r="N96" s="293"/>
      <c r="O96" s="293"/>
      <c r="P96" s="207">
        <f t="shared" si="20"/>
        <v>50000</v>
      </c>
      <c r="Q96" s="207">
        <f t="shared" si="20"/>
        <v>0</v>
      </c>
      <c r="R96" s="207">
        <f t="shared" si="20"/>
        <v>0</v>
      </c>
      <c r="S96" s="207">
        <f t="shared" si="20"/>
        <v>0</v>
      </c>
      <c r="T96" s="207">
        <f t="shared" si="20"/>
        <v>0</v>
      </c>
      <c r="U96" s="209"/>
    </row>
    <row r="97" spans="1:21" x14ac:dyDescent="0.2">
      <c r="A97" s="185"/>
      <c r="B97" s="296"/>
      <c r="C97" s="302"/>
      <c r="D97" s="217" t="s">
        <v>245</v>
      </c>
      <c r="E97" s="218"/>
      <c r="F97" s="219"/>
      <c r="G97" s="205"/>
      <c r="H97" s="220">
        <v>11</v>
      </c>
      <c r="I97" s="220">
        <v>1</v>
      </c>
      <c r="J97" s="298">
        <v>6740000000</v>
      </c>
      <c r="K97" s="299">
        <v>0</v>
      </c>
      <c r="L97" s="293"/>
      <c r="M97" s="293"/>
      <c r="N97" s="293"/>
      <c r="O97" s="293"/>
      <c r="P97" s="225">
        <f t="shared" si="20"/>
        <v>50000</v>
      </c>
      <c r="Q97" s="225">
        <f t="shared" si="20"/>
        <v>0</v>
      </c>
      <c r="R97" s="225">
        <f t="shared" si="20"/>
        <v>0</v>
      </c>
      <c r="S97" s="225">
        <f t="shared" si="20"/>
        <v>0</v>
      </c>
      <c r="T97" s="225">
        <f t="shared" si="20"/>
        <v>0</v>
      </c>
      <c r="U97" s="209"/>
    </row>
    <row r="98" spans="1:21" x14ac:dyDescent="0.2">
      <c r="A98" s="185"/>
      <c r="B98" s="296"/>
      <c r="C98" s="302"/>
      <c r="D98" s="223" t="s">
        <v>274</v>
      </c>
      <c r="E98" s="223"/>
      <c r="F98" s="223"/>
      <c r="G98" s="205"/>
      <c r="H98" s="220">
        <v>11</v>
      </c>
      <c r="I98" s="220">
        <v>1</v>
      </c>
      <c r="J98" s="298">
        <v>6740400000</v>
      </c>
      <c r="K98" s="299">
        <v>0</v>
      </c>
      <c r="L98" s="293"/>
      <c r="M98" s="293"/>
      <c r="N98" s="293"/>
      <c r="O98" s="293"/>
      <c r="P98" s="225">
        <f t="shared" si="20"/>
        <v>50000</v>
      </c>
      <c r="Q98" s="225">
        <f t="shared" si="20"/>
        <v>0</v>
      </c>
      <c r="R98" s="225">
        <f t="shared" si="20"/>
        <v>0</v>
      </c>
      <c r="S98" s="225">
        <f t="shared" si="20"/>
        <v>0</v>
      </c>
      <c r="T98" s="225">
        <f t="shared" si="20"/>
        <v>0</v>
      </c>
      <c r="U98" s="209"/>
    </row>
    <row r="99" spans="1:21" x14ac:dyDescent="0.2">
      <c r="A99" s="185"/>
      <c r="B99" s="296"/>
      <c r="C99" s="302"/>
      <c r="D99" s="302"/>
      <c r="E99" s="302"/>
      <c r="F99" s="302" t="s">
        <v>284</v>
      </c>
      <c r="G99" s="205"/>
      <c r="H99" s="220">
        <v>11</v>
      </c>
      <c r="I99" s="220">
        <v>1</v>
      </c>
      <c r="J99" s="228">
        <v>6740495240</v>
      </c>
      <c r="K99" s="299">
        <v>0</v>
      </c>
      <c r="L99" s="293"/>
      <c r="M99" s="293"/>
      <c r="N99" s="293"/>
      <c r="O99" s="293"/>
      <c r="P99" s="225">
        <f t="shared" si="20"/>
        <v>50000</v>
      </c>
      <c r="Q99" s="225">
        <f t="shared" si="20"/>
        <v>0</v>
      </c>
      <c r="R99" s="225">
        <f t="shared" si="20"/>
        <v>0</v>
      </c>
      <c r="S99" s="225">
        <f t="shared" si="20"/>
        <v>0</v>
      </c>
      <c r="T99" s="225">
        <f t="shared" si="20"/>
        <v>0</v>
      </c>
      <c r="U99" s="209"/>
    </row>
    <row r="100" spans="1:21" ht="22.5" x14ac:dyDescent="0.2">
      <c r="A100" s="185"/>
      <c r="B100" s="296"/>
      <c r="C100" s="302"/>
      <c r="D100" s="302"/>
      <c r="E100" s="302"/>
      <c r="F100" s="307" t="s">
        <v>252</v>
      </c>
      <c r="G100" s="205"/>
      <c r="H100" s="220">
        <v>11</v>
      </c>
      <c r="I100" s="220">
        <v>1</v>
      </c>
      <c r="J100" s="228">
        <v>6740495240</v>
      </c>
      <c r="K100" s="299">
        <v>240</v>
      </c>
      <c r="L100" s="293"/>
      <c r="M100" s="293"/>
      <c r="N100" s="293"/>
      <c r="O100" s="293"/>
      <c r="P100" s="225">
        <v>50000</v>
      </c>
      <c r="Q100" s="301"/>
      <c r="R100" s="301"/>
      <c r="S100" s="284">
        <v>0</v>
      </c>
      <c r="T100" s="284">
        <v>0</v>
      </c>
      <c r="U100" s="209"/>
    </row>
    <row r="101" spans="1:21" x14ac:dyDescent="0.2">
      <c r="A101" s="308"/>
      <c r="B101" s="305"/>
      <c r="C101" s="302"/>
      <c r="D101" s="309" t="s">
        <v>285</v>
      </c>
      <c r="E101" s="310"/>
      <c r="F101" s="311"/>
      <c r="G101" s="205"/>
      <c r="H101" s="220">
        <v>11</v>
      </c>
      <c r="I101" s="220">
        <v>1</v>
      </c>
      <c r="J101" s="228">
        <v>6750000000</v>
      </c>
      <c r="K101" s="299">
        <v>0</v>
      </c>
      <c r="L101" s="293"/>
      <c r="M101" s="293"/>
      <c r="N101" s="293"/>
      <c r="O101" s="293"/>
      <c r="P101" s="225">
        <f>P102</f>
        <v>1006635</v>
      </c>
      <c r="Q101" s="225">
        <f t="shared" ref="Q101:T101" si="21">Q102</f>
        <v>0</v>
      </c>
      <c r="R101" s="225">
        <f t="shared" si="21"/>
        <v>0</v>
      </c>
      <c r="S101" s="225">
        <f t="shared" si="21"/>
        <v>0</v>
      </c>
      <c r="T101" s="225">
        <f t="shared" si="21"/>
        <v>0</v>
      </c>
      <c r="U101" s="209"/>
    </row>
    <row r="102" spans="1:21" x14ac:dyDescent="0.2">
      <c r="A102" s="308"/>
      <c r="B102" s="305"/>
      <c r="C102" s="302"/>
      <c r="D102" s="312" t="s">
        <v>286</v>
      </c>
      <c r="E102" s="313"/>
      <c r="F102" s="314"/>
      <c r="G102" s="205"/>
      <c r="H102" s="220">
        <v>11</v>
      </c>
      <c r="I102" s="220">
        <v>1</v>
      </c>
      <c r="J102" s="232" t="s">
        <v>287</v>
      </c>
      <c r="K102" s="299">
        <v>0</v>
      </c>
      <c r="L102" s="293"/>
      <c r="M102" s="293"/>
      <c r="N102" s="293"/>
      <c r="O102" s="293"/>
      <c r="P102" s="225">
        <f>P104+P106</f>
        <v>1006635</v>
      </c>
      <c r="Q102" s="225">
        <f t="shared" ref="Q102:T102" si="22">Q104+Q106</f>
        <v>0</v>
      </c>
      <c r="R102" s="225">
        <f t="shared" si="22"/>
        <v>0</v>
      </c>
      <c r="S102" s="225">
        <f t="shared" si="22"/>
        <v>0</v>
      </c>
      <c r="T102" s="225">
        <f t="shared" si="22"/>
        <v>0</v>
      </c>
      <c r="U102" s="209"/>
    </row>
    <row r="103" spans="1:21" ht="33.75" x14ac:dyDescent="0.2">
      <c r="A103" s="308"/>
      <c r="B103" s="305"/>
      <c r="C103" s="302"/>
      <c r="D103" s="302"/>
      <c r="E103" s="302"/>
      <c r="F103" s="307" t="s">
        <v>288</v>
      </c>
      <c r="G103" s="205"/>
      <c r="H103" s="220">
        <v>11</v>
      </c>
      <c r="I103" s="220">
        <v>1</v>
      </c>
      <c r="J103" s="232" t="s">
        <v>289</v>
      </c>
      <c r="K103" s="299">
        <v>0</v>
      </c>
      <c r="L103" s="293"/>
      <c r="M103" s="293"/>
      <c r="N103" s="293"/>
      <c r="O103" s="293"/>
      <c r="P103" s="225">
        <f>P104</f>
        <v>743333</v>
      </c>
      <c r="Q103" s="225">
        <f t="shared" ref="Q103:T103" si="23">Q104</f>
        <v>0</v>
      </c>
      <c r="R103" s="225">
        <f t="shared" si="23"/>
        <v>0</v>
      </c>
      <c r="S103" s="225">
        <f t="shared" si="23"/>
        <v>0</v>
      </c>
      <c r="T103" s="225">
        <f t="shared" si="23"/>
        <v>0</v>
      </c>
      <c r="U103" s="209"/>
    </row>
    <row r="104" spans="1:21" ht="22.5" x14ac:dyDescent="0.2">
      <c r="A104" s="308"/>
      <c r="B104" s="305"/>
      <c r="C104" s="302"/>
      <c r="D104" s="302"/>
      <c r="E104" s="302"/>
      <c r="F104" s="307" t="s">
        <v>252</v>
      </c>
      <c r="G104" s="205"/>
      <c r="H104" s="220">
        <v>11</v>
      </c>
      <c r="I104" s="220">
        <v>1</v>
      </c>
      <c r="J104" s="232" t="s">
        <v>289</v>
      </c>
      <c r="K104" s="299">
        <v>240</v>
      </c>
      <c r="L104" s="293"/>
      <c r="M104" s="293"/>
      <c r="N104" s="293"/>
      <c r="O104" s="293"/>
      <c r="P104" s="225">
        <v>743333</v>
      </c>
      <c r="Q104" s="301"/>
      <c r="R104" s="301"/>
      <c r="S104" s="284">
        <v>0</v>
      </c>
      <c r="T104" s="284">
        <v>0</v>
      </c>
      <c r="U104" s="209"/>
    </row>
    <row r="105" spans="1:21" ht="33.75" x14ac:dyDescent="0.2">
      <c r="A105" s="308"/>
      <c r="B105" s="305"/>
      <c r="C105" s="302"/>
      <c r="D105" s="302"/>
      <c r="E105" s="302"/>
      <c r="F105" s="307" t="s">
        <v>290</v>
      </c>
      <c r="G105" s="205"/>
      <c r="H105" s="220">
        <v>11</v>
      </c>
      <c r="I105" s="220">
        <v>1</v>
      </c>
      <c r="J105" s="232" t="s">
        <v>291</v>
      </c>
      <c r="K105" s="299">
        <v>0</v>
      </c>
      <c r="L105" s="293"/>
      <c r="M105" s="293"/>
      <c r="N105" s="293"/>
      <c r="O105" s="293"/>
      <c r="P105" s="225">
        <f>P106</f>
        <v>263302</v>
      </c>
      <c r="Q105" s="225">
        <f t="shared" ref="Q105:T105" si="24">Q106</f>
        <v>0</v>
      </c>
      <c r="R105" s="225">
        <f t="shared" si="24"/>
        <v>0</v>
      </c>
      <c r="S105" s="225">
        <f t="shared" si="24"/>
        <v>0</v>
      </c>
      <c r="T105" s="225">
        <f t="shared" si="24"/>
        <v>0</v>
      </c>
      <c r="U105" s="209"/>
    </row>
    <row r="106" spans="1:21" ht="22.5" x14ac:dyDescent="0.2">
      <c r="A106" s="308"/>
      <c r="B106" s="305"/>
      <c r="C106" s="302"/>
      <c r="D106" s="302"/>
      <c r="E106" s="302"/>
      <c r="F106" s="307" t="s">
        <v>252</v>
      </c>
      <c r="G106" s="205"/>
      <c r="H106" s="220">
        <v>11</v>
      </c>
      <c r="I106" s="220">
        <v>1</v>
      </c>
      <c r="J106" s="232" t="s">
        <v>291</v>
      </c>
      <c r="K106" s="299">
        <v>240</v>
      </c>
      <c r="L106" s="293"/>
      <c r="M106" s="293"/>
      <c r="N106" s="293"/>
      <c r="O106" s="293"/>
      <c r="P106" s="225">
        <v>263302</v>
      </c>
      <c r="Q106" s="301"/>
      <c r="R106" s="301"/>
      <c r="S106" s="284">
        <v>0</v>
      </c>
      <c r="T106" s="284">
        <v>0</v>
      </c>
      <c r="U106" s="209"/>
    </row>
    <row r="107" spans="1:21" x14ac:dyDescent="0.2">
      <c r="A107" s="185"/>
      <c r="B107" s="187" t="s">
        <v>292</v>
      </c>
      <c r="C107" s="187"/>
      <c r="D107" s="187"/>
      <c r="E107" s="187"/>
      <c r="F107" s="188"/>
      <c r="G107" s="315">
        <v>0</v>
      </c>
      <c r="H107" s="316" t="s">
        <v>37</v>
      </c>
      <c r="I107" s="316" t="s">
        <v>37</v>
      </c>
      <c r="J107" s="198" t="s">
        <v>37</v>
      </c>
      <c r="K107" s="316" t="s">
        <v>37</v>
      </c>
      <c r="L107" s="208">
        <v>10851700</v>
      </c>
      <c r="M107" s="208">
        <v>0</v>
      </c>
      <c r="N107" s="208">
        <v>0</v>
      </c>
      <c r="O107" s="208">
        <v>0</v>
      </c>
      <c r="P107" s="207">
        <f>P10+P41+P49+P62+P69+P76+P87+P94</f>
        <v>20391959.07</v>
      </c>
      <c r="Q107" s="207" t="e">
        <f>Q10+Q41+Q49+Q62+Q69+Q76+Q87</f>
        <v>#REF!</v>
      </c>
      <c r="R107" s="207" t="e">
        <f>R10+R41+R49+R62+R69+R76+R87</f>
        <v>#REF!</v>
      </c>
      <c r="S107" s="207">
        <f>S10+S41+S49+S62+S69+S76+S87+S9</f>
        <v>16740300</v>
      </c>
      <c r="T107" s="207">
        <f>T10+T41+T49+T62+T69+T76+T87+T9</f>
        <v>17075700</v>
      </c>
      <c r="U107" s="317" t="s">
        <v>242</v>
      </c>
    </row>
  </sheetData>
  <mergeCells count="60">
    <mergeCell ref="C95:F95"/>
    <mergeCell ref="D97:F97"/>
    <mergeCell ref="D98:F98"/>
    <mergeCell ref="D101:F101"/>
    <mergeCell ref="D102:F102"/>
    <mergeCell ref="B107:F107"/>
    <mergeCell ref="E81:F81"/>
    <mergeCell ref="F83:G83"/>
    <mergeCell ref="B87:F87"/>
    <mergeCell ref="D90:F90"/>
    <mergeCell ref="D91:F91"/>
    <mergeCell ref="B94:F94"/>
    <mergeCell ref="C70:F70"/>
    <mergeCell ref="D73:F73"/>
    <mergeCell ref="E74:F74"/>
    <mergeCell ref="B76:F76"/>
    <mergeCell ref="C77:F77"/>
    <mergeCell ref="D80:F80"/>
    <mergeCell ref="B62:F62"/>
    <mergeCell ref="C63:F63"/>
    <mergeCell ref="D65:F65"/>
    <mergeCell ref="D66:F66"/>
    <mergeCell ref="E67:F67"/>
    <mergeCell ref="B69:F69"/>
    <mergeCell ref="D53:F53"/>
    <mergeCell ref="E54:F54"/>
    <mergeCell ref="C56:F56"/>
    <mergeCell ref="D58:F58"/>
    <mergeCell ref="D59:F59"/>
    <mergeCell ref="E60:F60"/>
    <mergeCell ref="D44:F44"/>
    <mergeCell ref="D45:F45"/>
    <mergeCell ref="E46:F46"/>
    <mergeCell ref="B49:F49"/>
    <mergeCell ref="C50:F50"/>
    <mergeCell ref="D52:F52"/>
    <mergeCell ref="D32:F32"/>
    <mergeCell ref="C35:F35"/>
    <mergeCell ref="D37:F37"/>
    <mergeCell ref="D38:F38"/>
    <mergeCell ref="B41:F41"/>
    <mergeCell ref="C42:F42"/>
    <mergeCell ref="C17:F17"/>
    <mergeCell ref="D19:F19"/>
    <mergeCell ref="D20:F20"/>
    <mergeCell ref="E21:F21"/>
    <mergeCell ref="C29:F29"/>
    <mergeCell ref="D31:F31"/>
    <mergeCell ref="B9:F9"/>
    <mergeCell ref="B10:F10"/>
    <mergeCell ref="C11:F11"/>
    <mergeCell ref="D13:F13"/>
    <mergeCell ref="D14:F14"/>
    <mergeCell ref="E15:F15"/>
    <mergeCell ref="I1:K1"/>
    <mergeCell ref="I3:T3"/>
    <mergeCell ref="I4:P4"/>
    <mergeCell ref="S5:T5"/>
    <mergeCell ref="A6:T6"/>
    <mergeCell ref="B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workbookViewId="0"/>
  </sheetViews>
  <sheetFormatPr defaultRowHeight="15" x14ac:dyDescent="0.25"/>
  <cols>
    <col min="1" max="1" width="0.5703125" style="328" customWidth="1"/>
    <col min="2" max="2" width="0.7109375" style="328" customWidth="1"/>
    <col min="3" max="3" width="1.42578125" style="328" customWidth="1"/>
    <col min="4" max="4" width="0.7109375" style="328" customWidth="1"/>
    <col min="5" max="5" width="0.85546875" style="328" customWidth="1"/>
    <col min="6" max="8" width="9.140625" style="328"/>
    <col min="9" max="9" width="13.42578125" style="328" customWidth="1"/>
    <col min="10" max="10" width="6.7109375" style="328" customWidth="1"/>
    <col min="11" max="12" width="6.5703125" style="328" customWidth="1"/>
    <col min="13" max="13" width="13" style="497" customWidth="1"/>
    <col min="14" max="14" width="7.5703125" style="328" customWidth="1"/>
    <col min="15" max="15" width="15.140625" style="497" customWidth="1"/>
    <col min="16" max="16" width="14.42578125" style="497" customWidth="1"/>
    <col min="17" max="17" width="14.5703125" style="497" customWidth="1"/>
    <col min="18" max="19" width="9.140625" style="328"/>
    <col min="20" max="20" width="11.42578125" style="328" bestFit="1" customWidth="1"/>
    <col min="21" max="16384" width="9.140625" style="328"/>
  </cols>
  <sheetData>
    <row r="1" spans="1:20" ht="18.75" x14ac:dyDescent="0.3">
      <c r="A1" s="322"/>
      <c r="B1" s="322"/>
      <c r="C1" s="322"/>
      <c r="D1" s="322"/>
      <c r="E1" s="322"/>
      <c r="F1" s="322"/>
      <c r="G1" s="322"/>
      <c r="H1" s="322"/>
      <c r="I1" s="323"/>
      <c r="J1" s="324"/>
      <c r="K1" s="324"/>
      <c r="L1" s="324"/>
      <c r="M1" s="325" t="s">
        <v>293</v>
      </c>
      <c r="N1" s="325"/>
      <c r="O1" s="326"/>
      <c r="P1" s="326"/>
      <c r="Q1" s="327"/>
    </row>
    <row r="2" spans="1:20" ht="17.25" customHeight="1" x14ac:dyDescent="0.3">
      <c r="A2" s="323"/>
      <c r="B2" s="323"/>
      <c r="C2" s="323"/>
      <c r="D2" s="323"/>
      <c r="E2" s="323"/>
      <c r="F2" s="323"/>
      <c r="G2" s="323"/>
      <c r="H2" s="323"/>
      <c r="I2" s="323"/>
      <c r="J2" s="329"/>
      <c r="K2" s="329"/>
      <c r="L2" s="329"/>
      <c r="M2" s="325" t="s">
        <v>230</v>
      </c>
      <c r="N2" s="325"/>
      <c r="O2" s="326"/>
      <c r="P2" s="326"/>
      <c r="Q2" s="327"/>
    </row>
    <row r="3" spans="1:20" ht="18.75" x14ac:dyDescent="0.3">
      <c r="A3" s="323"/>
      <c r="B3" s="323"/>
      <c r="C3" s="323"/>
      <c r="D3" s="323"/>
      <c r="E3" s="323"/>
      <c r="F3" s="323"/>
      <c r="G3" s="323"/>
      <c r="H3" s="323"/>
      <c r="I3" s="323"/>
      <c r="J3" s="329"/>
      <c r="K3" s="329"/>
      <c r="L3" s="329"/>
      <c r="M3" s="330" t="s">
        <v>294</v>
      </c>
      <c r="N3" s="325"/>
      <c r="O3" s="326"/>
      <c r="P3" s="326"/>
      <c r="Q3" s="327"/>
    </row>
    <row r="4" spans="1:20" ht="33" customHeight="1" x14ac:dyDescent="0.25">
      <c r="A4" s="331" t="s">
        <v>295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</row>
    <row r="5" spans="1:20" ht="4.5" customHeight="1" x14ac:dyDescent="0.25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</row>
    <row r="6" spans="1:20" ht="19.5" thickBot="1" x14ac:dyDescent="0.3">
      <c r="A6" s="323" t="s">
        <v>242</v>
      </c>
      <c r="B6" s="323"/>
      <c r="C6" s="323"/>
      <c r="D6" s="323"/>
      <c r="E6" s="323"/>
      <c r="F6" s="323"/>
      <c r="G6" s="323"/>
      <c r="H6" s="323"/>
      <c r="I6" s="323"/>
      <c r="J6" s="332"/>
      <c r="K6" s="332"/>
      <c r="L6" s="332"/>
      <c r="M6" s="333"/>
      <c r="N6" s="333"/>
      <c r="O6" s="334"/>
      <c r="P6" s="334"/>
      <c r="Q6" s="335" t="s">
        <v>1</v>
      </c>
    </row>
    <row r="7" spans="1:20" ht="29.25" customHeight="1" x14ac:dyDescent="0.25">
      <c r="A7" s="336" t="s">
        <v>233</v>
      </c>
      <c r="B7" s="337"/>
      <c r="C7" s="337"/>
      <c r="D7" s="337"/>
      <c r="E7" s="337"/>
      <c r="F7" s="337"/>
      <c r="G7" s="337"/>
      <c r="H7" s="337"/>
      <c r="I7" s="337"/>
      <c r="J7" s="338" t="s">
        <v>296</v>
      </c>
      <c r="K7" s="338" t="s">
        <v>222</v>
      </c>
      <c r="L7" s="338" t="s">
        <v>221</v>
      </c>
      <c r="M7" s="338" t="s">
        <v>297</v>
      </c>
      <c r="N7" s="338" t="s">
        <v>298</v>
      </c>
      <c r="O7" s="338">
        <v>2024</v>
      </c>
      <c r="P7" s="338">
        <v>2025</v>
      </c>
      <c r="Q7" s="339">
        <v>2026</v>
      </c>
    </row>
    <row r="8" spans="1:20" ht="29.25" customHeight="1" thickBot="1" x14ac:dyDescent="0.3">
      <c r="A8" s="340"/>
      <c r="B8" s="341"/>
      <c r="C8" s="342" t="s">
        <v>218</v>
      </c>
      <c r="D8" s="343"/>
      <c r="E8" s="343"/>
      <c r="F8" s="343"/>
      <c r="G8" s="343"/>
      <c r="H8" s="343"/>
      <c r="I8" s="344"/>
      <c r="J8" s="345">
        <v>0</v>
      </c>
      <c r="K8" s="346">
        <v>0</v>
      </c>
      <c r="L8" s="346">
        <v>0</v>
      </c>
      <c r="M8" s="347">
        <v>0</v>
      </c>
      <c r="N8" s="345">
        <v>0</v>
      </c>
      <c r="O8" s="348">
        <v>0</v>
      </c>
      <c r="P8" s="348">
        <v>407875</v>
      </c>
      <c r="Q8" s="349">
        <v>830500</v>
      </c>
    </row>
    <row r="9" spans="1:20" ht="29.25" customHeight="1" x14ac:dyDescent="0.25">
      <c r="A9" s="350" t="s">
        <v>299</v>
      </c>
      <c r="B9" s="351"/>
      <c r="C9" s="351"/>
      <c r="D9" s="351"/>
      <c r="E9" s="351"/>
      <c r="F9" s="351"/>
      <c r="G9" s="351"/>
      <c r="H9" s="351"/>
      <c r="I9" s="352"/>
      <c r="J9" s="353">
        <v>137</v>
      </c>
      <c r="K9" s="354">
        <v>0</v>
      </c>
      <c r="L9" s="354">
        <v>0</v>
      </c>
      <c r="M9" s="355">
        <v>0</v>
      </c>
      <c r="N9" s="356">
        <v>0</v>
      </c>
      <c r="O9" s="357">
        <f>O131</f>
        <v>20391959.07</v>
      </c>
      <c r="P9" s="357">
        <f>P131</f>
        <v>16740300</v>
      </c>
      <c r="Q9" s="358">
        <f>Q131</f>
        <v>17075700</v>
      </c>
    </row>
    <row r="10" spans="1:20" ht="18.75" customHeight="1" x14ac:dyDescent="0.25">
      <c r="A10" s="359" t="s">
        <v>241</v>
      </c>
      <c r="B10" s="360"/>
      <c r="C10" s="360"/>
      <c r="D10" s="360"/>
      <c r="E10" s="360"/>
      <c r="F10" s="360"/>
      <c r="G10" s="360"/>
      <c r="H10" s="360"/>
      <c r="I10" s="360"/>
      <c r="J10" s="361">
        <v>137</v>
      </c>
      <c r="K10" s="362">
        <v>1</v>
      </c>
      <c r="L10" s="362">
        <v>0</v>
      </c>
      <c r="M10" s="363">
        <v>0</v>
      </c>
      <c r="N10" s="364">
        <v>0</v>
      </c>
      <c r="O10" s="365">
        <f>O11+O19+O38+O44</f>
        <v>5895785.6500000004</v>
      </c>
      <c r="P10" s="365">
        <f>P11+P22+P38+P44</f>
        <v>5739459.3900000006</v>
      </c>
      <c r="Q10" s="366">
        <f>Q11+Q19+Q38+Q44</f>
        <v>5769459.3900000006</v>
      </c>
    </row>
    <row r="11" spans="1:20" ht="60.75" customHeight="1" x14ac:dyDescent="0.25">
      <c r="A11" s="367"/>
      <c r="B11" s="368"/>
      <c r="C11" s="369" t="s">
        <v>243</v>
      </c>
      <c r="D11" s="369"/>
      <c r="E11" s="369"/>
      <c r="F11" s="369"/>
      <c r="G11" s="369"/>
      <c r="H11" s="369"/>
      <c r="I11" s="369"/>
      <c r="J11" s="361">
        <v>137</v>
      </c>
      <c r="K11" s="362">
        <v>1</v>
      </c>
      <c r="L11" s="362">
        <v>2</v>
      </c>
      <c r="M11" s="363">
        <v>0</v>
      </c>
      <c r="N11" s="364">
        <v>0</v>
      </c>
      <c r="O11" s="365">
        <f>O16</f>
        <v>1344168.2</v>
      </c>
      <c r="P11" s="365">
        <f>P12</f>
        <v>1296761.8599999999</v>
      </c>
      <c r="Q11" s="366">
        <f>Q16</f>
        <v>1296761.8599999999</v>
      </c>
    </row>
    <row r="12" spans="1:20" ht="78" customHeight="1" x14ac:dyDescent="0.25">
      <c r="A12" s="367"/>
      <c r="B12" s="368"/>
      <c r="C12" s="370"/>
      <c r="D12" s="371" t="s">
        <v>268</v>
      </c>
      <c r="E12" s="372"/>
      <c r="F12" s="372"/>
      <c r="G12" s="372"/>
      <c r="H12" s="372"/>
      <c r="I12" s="373"/>
      <c r="J12" s="374">
        <v>137</v>
      </c>
      <c r="K12" s="375">
        <v>1</v>
      </c>
      <c r="L12" s="375">
        <v>2</v>
      </c>
      <c r="M12" s="376">
        <v>6700000000</v>
      </c>
      <c r="N12" s="377">
        <v>0</v>
      </c>
      <c r="O12" s="378">
        <f>O14</f>
        <v>1344168.2</v>
      </c>
      <c r="P12" s="378">
        <f>P14</f>
        <v>1296761.8599999999</v>
      </c>
      <c r="Q12" s="379">
        <f>Q14</f>
        <v>1296761.8599999999</v>
      </c>
      <c r="T12" s="380"/>
    </row>
    <row r="13" spans="1:20" x14ac:dyDescent="0.25">
      <c r="A13" s="367"/>
      <c r="B13" s="368"/>
      <c r="C13" s="381"/>
      <c r="D13" s="371" t="s">
        <v>245</v>
      </c>
      <c r="E13" s="372"/>
      <c r="F13" s="372"/>
      <c r="G13" s="372"/>
      <c r="H13" s="372"/>
      <c r="I13" s="373"/>
      <c r="J13" s="374">
        <v>137</v>
      </c>
      <c r="K13" s="375">
        <v>1</v>
      </c>
      <c r="L13" s="375">
        <v>2</v>
      </c>
      <c r="M13" s="376">
        <v>6740000000</v>
      </c>
      <c r="N13" s="377">
        <v>0</v>
      </c>
      <c r="O13" s="378">
        <f>O14</f>
        <v>1344168.2</v>
      </c>
      <c r="P13" s="378">
        <f>P14</f>
        <v>1296761.8599999999</v>
      </c>
      <c r="Q13" s="379">
        <f>Q14</f>
        <v>1296761.8599999999</v>
      </c>
      <c r="T13" s="380"/>
    </row>
    <row r="14" spans="1:20" ht="33.75" customHeight="1" x14ac:dyDescent="0.25">
      <c r="A14" s="367"/>
      <c r="B14" s="368"/>
      <c r="C14" s="381"/>
      <c r="D14" s="371" t="s">
        <v>246</v>
      </c>
      <c r="E14" s="372"/>
      <c r="F14" s="372"/>
      <c r="G14" s="372"/>
      <c r="H14" s="372"/>
      <c r="I14" s="373"/>
      <c r="J14" s="374">
        <v>137</v>
      </c>
      <c r="K14" s="375">
        <v>1</v>
      </c>
      <c r="L14" s="375">
        <v>2</v>
      </c>
      <c r="M14" s="376">
        <v>6740500000</v>
      </c>
      <c r="N14" s="377">
        <v>0</v>
      </c>
      <c r="O14" s="378">
        <f>O15</f>
        <v>1344168.2</v>
      </c>
      <c r="P14" s="378">
        <f>P16</f>
        <v>1296761.8599999999</v>
      </c>
      <c r="Q14" s="379">
        <f>Q16</f>
        <v>1296761.8599999999</v>
      </c>
    </row>
    <row r="15" spans="1:20" x14ac:dyDescent="0.25">
      <c r="A15" s="367"/>
      <c r="B15" s="368"/>
      <c r="C15" s="381"/>
      <c r="D15" s="382"/>
      <c r="E15" s="383" t="s">
        <v>247</v>
      </c>
      <c r="F15" s="383"/>
      <c r="G15" s="383"/>
      <c r="H15" s="383"/>
      <c r="I15" s="383"/>
      <c r="J15" s="374">
        <v>137</v>
      </c>
      <c r="K15" s="375">
        <v>1</v>
      </c>
      <c r="L15" s="375">
        <v>2</v>
      </c>
      <c r="M15" s="384">
        <v>6740510010</v>
      </c>
      <c r="N15" s="377">
        <v>0</v>
      </c>
      <c r="O15" s="378">
        <f>O16</f>
        <v>1344168.2</v>
      </c>
      <c r="P15" s="378">
        <f>P16</f>
        <v>1296761.8599999999</v>
      </c>
      <c r="Q15" s="379">
        <f>Q16</f>
        <v>1296761.8599999999</v>
      </c>
    </row>
    <row r="16" spans="1:20" ht="33" customHeight="1" x14ac:dyDescent="0.25">
      <c r="A16" s="367"/>
      <c r="B16" s="368"/>
      <c r="C16" s="381"/>
      <c r="D16" s="382"/>
      <c r="E16" s="382"/>
      <c r="F16" s="383" t="s">
        <v>248</v>
      </c>
      <c r="G16" s="383"/>
      <c r="H16" s="383"/>
      <c r="I16" s="383"/>
      <c r="J16" s="374">
        <v>137</v>
      </c>
      <c r="K16" s="375">
        <v>1</v>
      </c>
      <c r="L16" s="375">
        <v>2</v>
      </c>
      <c r="M16" s="384">
        <v>6740510010</v>
      </c>
      <c r="N16" s="377" t="s">
        <v>249</v>
      </c>
      <c r="O16" s="378">
        <f>O17+O18</f>
        <v>1344168.2</v>
      </c>
      <c r="P16" s="378">
        <f>P17+P18</f>
        <v>1296761.8599999999</v>
      </c>
      <c r="Q16" s="379">
        <f>Q17+Q18</f>
        <v>1296761.8599999999</v>
      </c>
    </row>
    <row r="17" spans="1:17" x14ac:dyDescent="0.25">
      <c r="A17" s="367"/>
      <c r="B17" s="368"/>
      <c r="C17" s="381"/>
      <c r="D17" s="382"/>
      <c r="E17" s="382"/>
      <c r="F17" s="385" t="s">
        <v>300</v>
      </c>
      <c r="G17" s="385"/>
      <c r="H17" s="385"/>
      <c r="I17" s="385"/>
      <c r="J17" s="374">
        <v>137</v>
      </c>
      <c r="K17" s="375">
        <v>1</v>
      </c>
      <c r="L17" s="375">
        <v>2</v>
      </c>
      <c r="M17" s="384">
        <v>6740510010</v>
      </c>
      <c r="N17" s="377">
        <v>121</v>
      </c>
      <c r="O17" s="378">
        <v>1032387.25</v>
      </c>
      <c r="P17" s="378">
        <v>995976.85</v>
      </c>
      <c r="Q17" s="379">
        <v>995976.85</v>
      </c>
    </row>
    <row r="18" spans="1:17" x14ac:dyDescent="0.25">
      <c r="A18" s="367"/>
      <c r="B18" s="368"/>
      <c r="C18" s="381"/>
      <c r="D18" s="382"/>
      <c r="E18" s="382"/>
      <c r="F18" s="386" t="s">
        <v>301</v>
      </c>
      <c r="G18" s="386"/>
      <c r="H18" s="386"/>
      <c r="I18" s="386"/>
      <c r="J18" s="374">
        <v>137</v>
      </c>
      <c r="K18" s="375">
        <v>1</v>
      </c>
      <c r="L18" s="375">
        <v>2</v>
      </c>
      <c r="M18" s="384">
        <v>6740510010</v>
      </c>
      <c r="N18" s="377">
        <v>129</v>
      </c>
      <c r="O18" s="378">
        <v>311780.95</v>
      </c>
      <c r="P18" s="378">
        <v>300785.01</v>
      </c>
      <c r="Q18" s="379">
        <v>300785.01</v>
      </c>
    </row>
    <row r="19" spans="1:17" x14ac:dyDescent="0.25">
      <c r="A19" s="367"/>
      <c r="B19" s="368"/>
      <c r="C19" s="387" t="s">
        <v>250</v>
      </c>
      <c r="D19" s="388"/>
      <c r="E19" s="388"/>
      <c r="F19" s="388"/>
      <c r="G19" s="388"/>
      <c r="H19" s="388"/>
      <c r="I19" s="389"/>
      <c r="J19" s="361">
        <v>137</v>
      </c>
      <c r="K19" s="362">
        <v>1</v>
      </c>
      <c r="L19" s="362">
        <v>4</v>
      </c>
      <c r="M19" s="390">
        <v>0</v>
      </c>
      <c r="N19" s="364">
        <v>0</v>
      </c>
      <c r="O19" s="365">
        <f t="shared" ref="O19:Q19" si="0">O20</f>
        <v>4447367.45</v>
      </c>
      <c r="P19" s="365">
        <f t="shared" si="0"/>
        <v>4337171.53</v>
      </c>
      <c r="Q19" s="366">
        <f t="shared" si="0"/>
        <v>4367171.53</v>
      </c>
    </row>
    <row r="20" spans="1:17" x14ac:dyDescent="0.25">
      <c r="A20" s="367"/>
      <c r="B20" s="368"/>
      <c r="C20" s="370"/>
      <c r="D20" s="371" t="s">
        <v>268</v>
      </c>
      <c r="E20" s="372"/>
      <c r="F20" s="372"/>
      <c r="G20" s="372"/>
      <c r="H20" s="372"/>
      <c r="I20" s="373"/>
      <c r="J20" s="374">
        <v>137</v>
      </c>
      <c r="K20" s="375">
        <v>1</v>
      </c>
      <c r="L20" s="375">
        <v>4</v>
      </c>
      <c r="M20" s="376">
        <v>6700000000</v>
      </c>
      <c r="N20" s="377">
        <v>0</v>
      </c>
      <c r="O20" s="378">
        <f>O22</f>
        <v>4447367.45</v>
      </c>
      <c r="P20" s="378">
        <f>P22</f>
        <v>4337171.53</v>
      </c>
      <c r="Q20" s="379">
        <f>Q22</f>
        <v>4367171.53</v>
      </c>
    </row>
    <row r="21" spans="1:17" x14ac:dyDescent="0.25">
      <c r="A21" s="367"/>
      <c r="B21" s="368"/>
      <c r="C21" s="381"/>
      <c r="D21" s="371" t="s">
        <v>245</v>
      </c>
      <c r="E21" s="372"/>
      <c r="F21" s="372"/>
      <c r="G21" s="372"/>
      <c r="H21" s="372"/>
      <c r="I21" s="373"/>
      <c r="J21" s="374">
        <v>137</v>
      </c>
      <c r="K21" s="375">
        <v>1</v>
      </c>
      <c r="L21" s="375">
        <v>4</v>
      </c>
      <c r="M21" s="376">
        <v>6740000000</v>
      </c>
      <c r="N21" s="377">
        <v>0</v>
      </c>
      <c r="O21" s="378">
        <f t="shared" ref="O21:Q21" si="1">O22</f>
        <v>4447367.45</v>
      </c>
      <c r="P21" s="378">
        <f t="shared" si="1"/>
        <v>4337171.53</v>
      </c>
      <c r="Q21" s="379">
        <f t="shared" si="1"/>
        <v>4367171.53</v>
      </c>
    </row>
    <row r="22" spans="1:17" x14ac:dyDescent="0.25">
      <c r="A22" s="367"/>
      <c r="B22" s="368"/>
      <c r="C22" s="381"/>
      <c r="D22" s="371" t="s">
        <v>246</v>
      </c>
      <c r="E22" s="372"/>
      <c r="F22" s="372"/>
      <c r="G22" s="372"/>
      <c r="H22" s="372"/>
      <c r="I22" s="373"/>
      <c r="J22" s="374">
        <v>137</v>
      </c>
      <c r="K22" s="375">
        <v>1</v>
      </c>
      <c r="L22" s="375">
        <v>4</v>
      </c>
      <c r="M22" s="376">
        <v>6740500000</v>
      </c>
      <c r="N22" s="377">
        <v>0</v>
      </c>
      <c r="O22" s="378">
        <f>O24+O28+O35+O31+O37</f>
        <v>4447367.45</v>
      </c>
      <c r="P22" s="378">
        <f>P24+P28+P35+P31+P37</f>
        <v>4337171.53</v>
      </c>
      <c r="Q22" s="378">
        <f>Q24+Q28+Q35+Q31+Q37</f>
        <v>4367171.53</v>
      </c>
    </row>
    <row r="23" spans="1:17" x14ac:dyDescent="0.25">
      <c r="A23" s="367"/>
      <c r="B23" s="368"/>
      <c r="C23" s="381"/>
      <c r="D23" s="382"/>
      <c r="E23" s="383" t="s">
        <v>302</v>
      </c>
      <c r="F23" s="383"/>
      <c r="G23" s="383"/>
      <c r="H23" s="383"/>
      <c r="I23" s="383"/>
      <c r="J23" s="374">
        <v>137</v>
      </c>
      <c r="K23" s="375">
        <v>1</v>
      </c>
      <c r="L23" s="375">
        <v>4</v>
      </c>
      <c r="M23" s="376">
        <v>6740510020</v>
      </c>
      <c r="N23" s="377">
        <v>0</v>
      </c>
      <c r="O23" s="378">
        <f>O24+O28+O31</f>
        <v>4340767.45</v>
      </c>
      <c r="P23" s="378">
        <f t="shared" ref="P23:Q23" si="2">P24+P28+P31</f>
        <v>4230571.53</v>
      </c>
      <c r="Q23" s="378">
        <f t="shared" si="2"/>
        <v>4260571.53</v>
      </c>
    </row>
    <row r="24" spans="1:17" x14ac:dyDescent="0.25">
      <c r="A24" s="367"/>
      <c r="B24" s="368"/>
      <c r="C24" s="381"/>
      <c r="D24" s="382"/>
      <c r="E24" s="382"/>
      <c r="F24" s="383" t="s">
        <v>248</v>
      </c>
      <c r="G24" s="383"/>
      <c r="H24" s="383"/>
      <c r="I24" s="383"/>
      <c r="J24" s="374">
        <v>137</v>
      </c>
      <c r="K24" s="375">
        <v>1</v>
      </c>
      <c r="L24" s="375">
        <v>4</v>
      </c>
      <c r="M24" s="376">
        <v>6740510020</v>
      </c>
      <c r="N24" s="377" t="s">
        <v>249</v>
      </c>
      <c r="O24" s="378">
        <f>O25+O27+O26</f>
        <v>3421234.45</v>
      </c>
      <c r="P24" s="378">
        <f>P25+P27</f>
        <v>3290571.5300000003</v>
      </c>
      <c r="Q24" s="379">
        <f>Q25+Q27</f>
        <v>3290571.5300000003</v>
      </c>
    </row>
    <row r="25" spans="1:17" x14ac:dyDescent="0.25">
      <c r="A25" s="367"/>
      <c r="B25" s="368"/>
      <c r="C25" s="381"/>
      <c r="D25" s="382"/>
      <c r="E25" s="382"/>
      <c r="F25" s="385" t="s">
        <v>300</v>
      </c>
      <c r="G25" s="385"/>
      <c r="H25" s="385"/>
      <c r="I25" s="385"/>
      <c r="J25" s="374">
        <v>137</v>
      </c>
      <c r="K25" s="375">
        <v>1</v>
      </c>
      <c r="L25" s="375">
        <v>4</v>
      </c>
      <c r="M25" s="376">
        <v>6740510020</v>
      </c>
      <c r="N25" s="377">
        <v>121</v>
      </c>
      <c r="O25" s="378">
        <v>2594547.23</v>
      </c>
      <c r="P25" s="378">
        <v>2527320.6800000002</v>
      </c>
      <c r="Q25" s="379">
        <v>2527320.6800000002</v>
      </c>
    </row>
    <row r="26" spans="1:17" x14ac:dyDescent="0.25">
      <c r="A26" s="367"/>
      <c r="B26" s="368"/>
      <c r="C26" s="381"/>
      <c r="D26" s="382"/>
      <c r="E26" s="382"/>
      <c r="F26" s="391" t="s">
        <v>303</v>
      </c>
      <c r="G26" s="392"/>
      <c r="H26" s="392"/>
      <c r="I26" s="393"/>
      <c r="J26" s="374">
        <v>137</v>
      </c>
      <c r="K26" s="375">
        <v>1</v>
      </c>
      <c r="L26" s="375">
        <v>4</v>
      </c>
      <c r="M26" s="376">
        <v>6740510020</v>
      </c>
      <c r="N26" s="377">
        <v>122</v>
      </c>
      <c r="O26" s="378">
        <v>33129</v>
      </c>
      <c r="P26" s="378">
        <v>0</v>
      </c>
      <c r="Q26" s="379">
        <v>0</v>
      </c>
    </row>
    <row r="27" spans="1:17" x14ac:dyDescent="0.25">
      <c r="A27" s="367"/>
      <c r="B27" s="368"/>
      <c r="C27" s="381"/>
      <c r="D27" s="382"/>
      <c r="E27" s="382"/>
      <c r="F27" s="385" t="s">
        <v>301</v>
      </c>
      <c r="G27" s="385"/>
      <c r="H27" s="385"/>
      <c r="I27" s="385"/>
      <c r="J27" s="374">
        <v>137</v>
      </c>
      <c r="K27" s="375">
        <v>1</v>
      </c>
      <c r="L27" s="375">
        <v>4</v>
      </c>
      <c r="M27" s="376">
        <v>6740510020</v>
      </c>
      <c r="N27" s="377">
        <v>129</v>
      </c>
      <c r="O27" s="378">
        <v>793558.22</v>
      </c>
      <c r="P27" s="378">
        <v>763250.85</v>
      </c>
      <c r="Q27" s="379">
        <v>763250.85</v>
      </c>
    </row>
    <row r="28" spans="1:17" x14ac:dyDescent="0.25">
      <c r="A28" s="367"/>
      <c r="B28" s="368"/>
      <c r="C28" s="381"/>
      <c r="D28" s="382"/>
      <c r="E28" s="382"/>
      <c r="F28" s="383" t="s">
        <v>252</v>
      </c>
      <c r="G28" s="383"/>
      <c r="H28" s="383"/>
      <c r="I28" s="383"/>
      <c r="J28" s="374">
        <v>137</v>
      </c>
      <c r="K28" s="375">
        <v>1</v>
      </c>
      <c r="L28" s="375">
        <v>4</v>
      </c>
      <c r="M28" s="376">
        <v>6740510020</v>
      </c>
      <c r="N28" s="377" t="s">
        <v>253</v>
      </c>
      <c r="O28" s="378">
        <f>O29+O30</f>
        <v>839533</v>
      </c>
      <c r="P28" s="378">
        <f>P29+P30</f>
        <v>860000</v>
      </c>
      <c r="Q28" s="379">
        <f>Q29+Q30</f>
        <v>890000</v>
      </c>
    </row>
    <row r="29" spans="1:17" x14ac:dyDescent="0.25">
      <c r="A29" s="367"/>
      <c r="B29" s="368"/>
      <c r="C29" s="381"/>
      <c r="D29" s="382"/>
      <c r="E29" s="382"/>
      <c r="F29" s="385" t="s">
        <v>304</v>
      </c>
      <c r="G29" s="385"/>
      <c r="H29" s="385"/>
      <c r="I29" s="385"/>
      <c r="J29" s="374">
        <v>137</v>
      </c>
      <c r="K29" s="375">
        <v>1</v>
      </c>
      <c r="L29" s="375">
        <v>4</v>
      </c>
      <c r="M29" s="376">
        <v>6740510020</v>
      </c>
      <c r="N29" s="377">
        <v>244</v>
      </c>
      <c r="O29" s="378">
        <v>804533</v>
      </c>
      <c r="P29" s="378">
        <v>820000</v>
      </c>
      <c r="Q29" s="379">
        <v>850000</v>
      </c>
    </row>
    <row r="30" spans="1:17" x14ac:dyDescent="0.25">
      <c r="A30" s="367"/>
      <c r="B30" s="368"/>
      <c r="C30" s="381"/>
      <c r="D30" s="382"/>
      <c r="E30" s="382"/>
      <c r="F30" s="391" t="s">
        <v>305</v>
      </c>
      <c r="G30" s="392"/>
      <c r="H30" s="392"/>
      <c r="I30" s="393"/>
      <c r="J30" s="374">
        <v>137</v>
      </c>
      <c r="K30" s="375">
        <v>1</v>
      </c>
      <c r="L30" s="375">
        <v>4</v>
      </c>
      <c r="M30" s="376">
        <v>6740510020</v>
      </c>
      <c r="N30" s="377">
        <v>247</v>
      </c>
      <c r="O30" s="378">
        <v>35000</v>
      </c>
      <c r="P30" s="378">
        <v>40000</v>
      </c>
      <c r="Q30" s="379">
        <v>40000</v>
      </c>
    </row>
    <row r="31" spans="1:17" x14ac:dyDescent="0.25">
      <c r="A31" s="367"/>
      <c r="B31" s="368"/>
      <c r="C31" s="381"/>
      <c r="D31" s="382"/>
      <c r="E31" s="382"/>
      <c r="F31" s="383" t="s">
        <v>254</v>
      </c>
      <c r="G31" s="383"/>
      <c r="H31" s="383"/>
      <c r="I31" s="383"/>
      <c r="J31" s="374">
        <v>137</v>
      </c>
      <c r="K31" s="375">
        <v>1</v>
      </c>
      <c r="L31" s="375">
        <v>4</v>
      </c>
      <c r="M31" s="376">
        <v>6740510020</v>
      </c>
      <c r="N31" s="377">
        <v>850</v>
      </c>
      <c r="O31" s="378">
        <f>O32+O33</f>
        <v>80000</v>
      </c>
      <c r="P31" s="378">
        <v>80000</v>
      </c>
      <c r="Q31" s="379">
        <v>80000</v>
      </c>
    </row>
    <row r="32" spans="1:17" x14ac:dyDescent="0.25">
      <c r="A32" s="367"/>
      <c r="B32" s="368"/>
      <c r="C32" s="381"/>
      <c r="D32" s="382"/>
      <c r="E32" s="382"/>
      <c r="F32" s="383" t="s">
        <v>306</v>
      </c>
      <c r="G32" s="383"/>
      <c r="H32" s="383"/>
      <c r="I32" s="383"/>
      <c r="J32" s="374">
        <v>137</v>
      </c>
      <c r="K32" s="375">
        <v>1</v>
      </c>
      <c r="L32" s="375">
        <v>4</v>
      </c>
      <c r="M32" s="376">
        <v>6740510020</v>
      </c>
      <c r="N32" s="377">
        <v>851</v>
      </c>
      <c r="O32" s="378">
        <v>38000</v>
      </c>
      <c r="P32" s="378">
        <v>38000</v>
      </c>
      <c r="Q32" s="379">
        <v>38000</v>
      </c>
    </row>
    <row r="33" spans="1:17" x14ac:dyDescent="0.25">
      <c r="A33" s="367"/>
      <c r="B33" s="368"/>
      <c r="C33" s="381"/>
      <c r="D33" s="382"/>
      <c r="E33" s="382"/>
      <c r="F33" s="383" t="s">
        <v>307</v>
      </c>
      <c r="G33" s="383"/>
      <c r="H33" s="383"/>
      <c r="I33" s="383"/>
      <c r="J33" s="374">
        <v>137</v>
      </c>
      <c r="K33" s="375">
        <v>1</v>
      </c>
      <c r="L33" s="375">
        <v>4</v>
      </c>
      <c r="M33" s="376">
        <v>6740510020</v>
      </c>
      <c r="N33" s="377">
        <v>853</v>
      </c>
      <c r="O33" s="378">
        <v>42000</v>
      </c>
      <c r="P33" s="378">
        <v>42000</v>
      </c>
      <c r="Q33" s="379">
        <v>42000</v>
      </c>
    </row>
    <row r="34" spans="1:17" x14ac:dyDescent="0.25">
      <c r="A34" s="367"/>
      <c r="B34" s="368"/>
      <c r="C34" s="381"/>
      <c r="D34" s="382"/>
      <c r="E34" s="382"/>
      <c r="F34" s="391" t="s">
        <v>256</v>
      </c>
      <c r="G34" s="392"/>
      <c r="H34" s="392"/>
      <c r="I34" s="393"/>
      <c r="J34" s="374">
        <v>137</v>
      </c>
      <c r="K34" s="375">
        <v>1</v>
      </c>
      <c r="L34" s="375">
        <v>4</v>
      </c>
      <c r="M34" s="394" t="s">
        <v>257</v>
      </c>
      <c r="N34" s="377">
        <v>0</v>
      </c>
      <c r="O34" s="378">
        <f>O35</f>
        <v>31600</v>
      </c>
      <c r="P34" s="378">
        <f t="shared" ref="P34:Q34" si="3">P35</f>
        <v>31600</v>
      </c>
      <c r="Q34" s="379">
        <f t="shared" si="3"/>
        <v>31600</v>
      </c>
    </row>
    <row r="35" spans="1:17" x14ac:dyDescent="0.25">
      <c r="A35" s="367"/>
      <c r="B35" s="368"/>
      <c r="C35" s="381"/>
      <c r="D35" s="382"/>
      <c r="E35" s="382"/>
      <c r="F35" s="383" t="s">
        <v>61</v>
      </c>
      <c r="G35" s="383"/>
      <c r="H35" s="383"/>
      <c r="I35" s="383"/>
      <c r="J35" s="374">
        <v>137</v>
      </c>
      <c r="K35" s="375">
        <v>1</v>
      </c>
      <c r="L35" s="375">
        <v>4</v>
      </c>
      <c r="M35" s="394" t="s">
        <v>257</v>
      </c>
      <c r="N35" s="377" t="s">
        <v>260</v>
      </c>
      <c r="O35" s="378">
        <v>31600</v>
      </c>
      <c r="P35" s="378">
        <v>31600</v>
      </c>
      <c r="Q35" s="379">
        <v>31600</v>
      </c>
    </row>
    <row r="36" spans="1:17" x14ac:dyDescent="0.25">
      <c r="A36" s="367"/>
      <c r="B36" s="368"/>
      <c r="C36" s="381"/>
      <c r="D36" s="382"/>
      <c r="E36" s="382"/>
      <c r="F36" s="391" t="s">
        <v>258</v>
      </c>
      <c r="G36" s="392"/>
      <c r="H36" s="392"/>
      <c r="I36" s="393"/>
      <c r="J36" s="374">
        <v>134</v>
      </c>
      <c r="K36" s="375">
        <v>1</v>
      </c>
      <c r="L36" s="375">
        <v>4</v>
      </c>
      <c r="M36" s="394" t="s">
        <v>259</v>
      </c>
      <c r="N36" s="377">
        <v>0</v>
      </c>
      <c r="O36" s="378">
        <f>O37</f>
        <v>75000</v>
      </c>
      <c r="P36" s="378">
        <f t="shared" ref="P36:Q36" si="4">P37</f>
        <v>75000</v>
      </c>
      <c r="Q36" s="379">
        <f t="shared" si="4"/>
        <v>75000</v>
      </c>
    </row>
    <row r="37" spans="1:17" x14ac:dyDescent="0.25">
      <c r="A37" s="367"/>
      <c r="B37" s="368"/>
      <c r="C37" s="381"/>
      <c r="D37" s="382"/>
      <c r="E37" s="382"/>
      <c r="F37" s="391" t="s">
        <v>61</v>
      </c>
      <c r="G37" s="392"/>
      <c r="H37" s="392"/>
      <c r="I37" s="393"/>
      <c r="J37" s="374">
        <v>137</v>
      </c>
      <c r="K37" s="375">
        <v>1</v>
      </c>
      <c r="L37" s="375">
        <v>4</v>
      </c>
      <c r="M37" s="394" t="s">
        <v>259</v>
      </c>
      <c r="N37" s="377">
        <v>540</v>
      </c>
      <c r="O37" s="378">
        <v>75000</v>
      </c>
      <c r="P37" s="378">
        <v>75000</v>
      </c>
      <c r="Q37" s="379">
        <v>75000</v>
      </c>
    </row>
    <row r="38" spans="1:17" x14ac:dyDescent="0.25">
      <c r="A38" s="395"/>
      <c r="B38" s="396"/>
      <c r="C38" s="397"/>
      <c r="D38" s="369" t="s">
        <v>214</v>
      </c>
      <c r="E38" s="398"/>
      <c r="F38" s="398"/>
      <c r="G38" s="398"/>
      <c r="H38" s="398"/>
      <c r="I38" s="398"/>
      <c r="J38" s="361">
        <v>137</v>
      </c>
      <c r="K38" s="362">
        <v>1</v>
      </c>
      <c r="L38" s="362">
        <v>6</v>
      </c>
      <c r="M38" s="390">
        <v>0</v>
      </c>
      <c r="N38" s="364">
        <v>0</v>
      </c>
      <c r="O38" s="365">
        <f>O43</f>
        <v>93526</v>
      </c>
      <c r="P38" s="365">
        <f>P39</f>
        <v>93526</v>
      </c>
      <c r="Q38" s="366">
        <f>Q39</f>
        <v>93526</v>
      </c>
    </row>
    <row r="39" spans="1:17" x14ac:dyDescent="0.25">
      <c r="A39" s="367"/>
      <c r="B39" s="368"/>
      <c r="C39" s="370"/>
      <c r="D39" s="371" t="s">
        <v>268</v>
      </c>
      <c r="E39" s="372"/>
      <c r="F39" s="372"/>
      <c r="G39" s="372"/>
      <c r="H39" s="372"/>
      <c r="I39" s="373"/>
      <c r="J39" s="374">
        <v>137</v>
      </c>
      <c r="K39" s="375">
        <v>1</v>
      </c>
      <c r="L39" s="375">
        <v>6</v>
      </c>
      <c r="M39" s="376">
        <v>6700000000</v>
      </c>
      <c r="N39" s="377">
        <v>0</v>
      </c>
      <c r="O39" s="378">
        <f t="shared" ref="O39:P41" si="5">O40</f>
        <v>93526</v>
      </c>
      <c r="P39" s="378">
        <f t="shared" si="5"/>
        <v>93526</v>
      </c>
      <c r="Q39" s="379">
        <f>Q40</f>
        <v>93526</v>
      </c>
    </row>
    <row r="40" spans="1:17" x14ac:dyDescent="0.25">
      <c r="A40" s="367"/>
      <c r="B40" s="368"/>
      <c r="C40" s="381"/>
      <c r="D40" s="371" t="s">
        <v>245</v>
      </c>
      <c r="E40" s="372"/>
      <c r="F40" s="372"/>
      <c r="G40" s="372"/>
      <c r="H40" s="372"/>
      <c r="I40" s="373"/>
      <c r="J40" s="374">
        <v>137</v>
      </c>
      <c r="K40" s="375">
        <v>1</v>
      </c>
      <c r="L40" s="375">
        <v>6</v>
      </c>
      <c r="M40" s="376">
        <v>6740000000</v>
      </c>
      <c r="N40" s="377">
        <v>0</v>
      </c>
      <c r="O40" s="378">
        <f t="shared" si="5"/>
        <v>93526</v>
      </c>
      <c r="P40" s="378">
        <f t="shared" si="5"/>
        <v>93526</v>
      </c>
      <c r="Q40" s="379">
        <f>Q41</f>
        <v>93526</v>
      </c>
    </row>
    <row r="41" spans="1:17" x14ac:dyDescent="0.25">
      <c r="A41" s="367"/>
      <c r="B41" s="368"/>
      <c r="C41" s="381"/>
      <c r="D41" s="371" t="s">
        <v>246</v>
      </c>
      <c r="E41" s="372"/>
      <c r="F41" s="372"/>
      <c r="G41" s="372"/>
      <c r="H41" s="372"/>
      <c r="I41" s="373"/>
      <c r="J41" s="374">
        <v>137</v>
      </c>
      <c r="K41" s="375">
        <v>1</v>
      </c>
      <c r="L41" s="375">
        <v>6</v>
      </c>
      <c r="M41" s="376">
        <v>6740500000</v>
      </c>
      <c r="N41" s="377">
        <v>0</v>
      </c>
      <c r="O41" s="378">
        <f t="shared" si="5"/>
        <v>93526</v>
      </c>
      <c r="P41" s="378">
        <f t="shared" si="5"/>
        <v>93526</v>
      </c>
      <c r="Q41" s="379">
        <f>Q42</f>
        <v>93526</v>
      </c>
    </row>
    <row r="42" spans="1:17" x14ac:dyDescent="0.25">
      <c r="A42" s="399"/>
      <c r="B42" s="368"/>
      <c r="C42" s="381"/>
      <c r="D42" s="400"/>
      <c r="E42" s="400"/>
      <c r="F42" s="392" t="s">
        <v>261</v>
      </c>
      <c r="G42" s="401"/>
      <c r="H42" s="401"/>
      <c r="I42" s="402"/>
      <c r="J42" s="374">
        <v>137</v>
      </c>
      <c r="K42" s="375">
        <v>1</v>
      </c>
      <c r="L42" s="375">
        <v>6</v>
      </c>
      <c r="M42" s="403" t="s">
        <v>262</v>
      </c>
      <c r="N42" s="377">
        <v>0</v>
      </c>
      <c r="O42" s="378">
        <f>O43</f>
        <v>93526</v>
      </c>
      <c r="P42" s="378">
        <f>P43</f>
        <v>93526</v>
      </c>
      <c r="Q42" s="379">
        <f>Q43</f>
        <v>93526</v>
      </c>
    </row>
    <row r="43" spans="1:17" x14ac:dyDescent="0.25">
      <c r="A43" s="404"/>
      <c r="B43" s="368"/>
      <c r="C43" s="381"/>
      <c r="D43" s="400"/>
      <c r="E43" s="400"/>
      <c r="F43" s="392" t="s">
        <v>61</v>
      </c>
      <c r="G43" s="401"/>
      <c r="H43" s="401"/>
      <c r="I43" s="402"/>
      <c r="J43" s="374">
        <v>137</v>
      </c>
      <c r="K43" s="375">
        <v>1</v>
      </c>
      <c r="L43" s="375">
        <v>6</v>
      </c>
      <c r="M43" s="403" t="s">
        <v>262</v>
      </c>
      <c r="N43" s="377">
        <v>540</v>
      </c>
      <c r="O43" s="378">
        <v>93526</v>
      </c>
      <c r="P43" s="378">
        <v>93526</v>
      </c>
      <c r="Q43" s="379">
        <v>93526</v>
      </c>
    </row>
    <row r="44" spans="1:17" x14ac:dyDescent="0.25">
      <c r="A44" s="405"/>
      <c r="B44" s="368"/>
      <c r="C44" s="381"/>
      <c r="D44" s="406" t="s">
        <v>308</v>
      </c>
      <c r="E44" s="407"/>
      <c r="F44" s="407"/>
      <c r="G44" s="407"/>
      <c r="H44" s="407"/>
      <c r="I44" s="407"/>
      <c r="J44" s="361">
        <v>137</v>
      </c>
      <c r="K44" s="362">
        <v>1</v>
      </c>
      <c r="L44" s="362">
        <v>13</v>
      </c>
      <c r="M44" s="390">
        <v>0</v>
      </c>
      <c r="N44" s="364">
        <v>0</v>
      </c>
      <c r="O44" s="365">
        <f t="shared" ref="O44:Q49" si="6">O45</f>
        <v>10724</v>
      </c>
      <c r="P44" s="365">
        <f t="shared" si="6"/>
        <v>12000</v>
      </c>
      <c r="Q44" s="366">
        <f t="shared" si="6"/>
        <v>12000</v>
      </c>
    </row>
    <row r="45" spans="1:17" x14ac:dyDescent="0.25">
      <c r="A45" s="367"/>
      <c r="B45" s="368"/>
      <c r="C45" s="370"/>
      <c r="D45" s="371" t="s">
        <v>268</v>
      </c>
      <c r="E45" s="372"/>
      <c r="F45" s="372"/>
      <c r="G45" s="372"/>
      <c r="H45" s="372"/>
      <c r="I45" s="373"/>
      <c r="J45" s="374">
        <v>137</v>
      </c>
      <c r="K45" s="375">
        <v>1</v>
      </c>
      <c r="L45" s="375">
        <v>13</v>
      </c>
      <c r="M45" s="376">
        <v>6700000000</v>
      </c>
      <c r="N45" s="377">
        <v>0</v>
      </c>
      <c r="O45" s="378">
        <f t="shared" si="6"/>
        <v>10724</v>
      </c>
      <c r="P45" s="378">
        <f t="shared" si="6"/>
        <v>12000</v>
      </c>
      <c r="Q45" s="379">
        <f>Q46</f>
        <v>12000</v>
      </c>
    </row>
    <row r="46" spans="1:17" x14ac:dyDescent="0.25">
      <c r="A46" s="367"/>
      <c r="B46" s="368"/>
      <c r="C46" s="381"/>
      <c r="D46" s="371" t="s">
        <v>245</v>
      </c>
      <c r="E46" s="372"/>
      <c r="F46" s="372"/>
      <c r="G46" s="372"/>
      <c r="H46" s="372"/>
      <c r="I46" s="373"/>
      <c r="J46" s="374">
        <v>137</v>
      </c>
      <c r="K46" s="375">
        <v>1</v>
      </c>
      <c r="L46" s="375">
        <v>13</v>
      </c>
      <c r="M46" s="376">
        <v>6740000000</v>
      </c>
      <c r="N46" s="377">
        <v>0</v>
      </c>
      <c r="O46" s="378">
        <f t="shared" si="6"/>
        <v>10724</v>
      </c>
      <c r="P46" s="378">
        <f t="shared" si="6"/>
        <v>12000</v>
      </c>
      <c r="Q46" s="379">
        <f>Q47</f>
        <v>12000</v>
      </c>
    </row>
    <row r="47" spans="1:17" x14ac:dyDescent="0.25">
      <c r="A47" s="367"/>
      <c r="B47" s="368"/>
      <c r="C47" s="381"/>
      <c r="D47" s="371" t="s">
        <v>246</v>
      </c>
      <c r="E47" s="372"/>
      <c r="F47" s="372"/>
      <c r="G47" s="372"/>
      <c r="H47" s="372"/>
      <c r="I47" s="373"/>
      <c r="J47" s="374">
        <v>137</v>
      </c>
      <c r="K47" s="375">
        <v>1</v>
      </c>
      <c r="L47" s="375">
        <v>13</v>
      </c>
      <c r="M47" s="376">
        <v>6740500000</v>
      </c>
      <c r="N47" s="377">
        <v>0</v>
      </c>
      <c r="O47" s="378">
        <f t="shared" si="6"/>
        <v>10724</v>
      </c>
      <c r="P47" s="378">
        <f t="shared" si="6"/>
        <v>12000</v>
      </c>
      <c r="Q47" s="379">
        <f>Q48</f>
        <v>12000</v>
      </c>
    </row>
    <row r="48" spans="1:17" x14ac:dyDescent="0.25">
      <c r="A48" s="399"/>
      <c r="B48" s="368"/>
      <c r="C48" s="381"/>
      <c r="D48" s="381"/>
      <c r="E48" s="408"/>
      <c r="F48" s="409" t="s">
        <v>309</v>
      </c>
      <c r="G48" s="410"/>
      <c r="H48" s="410"/>
      <c r="I48" s="411"/>
      <c r="J48" s="374">
        <v>137</v>
      </c>
      <c r="K48" s="375">
        <v>1</v>
      </c>
      <c r="L48" s="375">
        <v>13</v>
      </c>
      <c r="M48" s="412">
        <v>6740595100</v>
      </c>
      <c r="N48" s="377">
        <v>0</v>
      </c>
      <c r="O48" s="378">
        <f t="shared" si="6"/>
        <v>10724</v>
      </c>
      <c r="P48" s="378">
        <f t="shared" si="6"/>
        <v>12000</v>
      </c>
      <c r="Q48" s="379">
        <f t="shared" si="6"/>
        <v>12000</v>
      </c>
    </row>
    <row r="49" spans="1:17" x14ac:dyDescent="0.25">
      <c r="A49" s="399"/>
      <c r="B49" s="368"/>
      <c r="C49" s="381"/>
      <c r="D49" s="381"/>
      <c r="E49" s="408"/>
      <c r="F49" s="409" t="s">
        <v>254</v>
      </c>
      <c r="G49" s="410"/>
      <c r="H49" s="410"/>
      <c r="I49" s="411"/>
      <c r="J49" s="374">
        <v>137</v>
      </c>
      <c r="K49" s="375">
        <v>1</v>
      </c>
      <c r="L49" s="375">
        <v>13</v>
      </c>
      <c r="M49" s="412">
        <v>6740595100</v>
      </c>
      <c r="N49" s="377">
        <v>850</v>
      </c>
      <c r="O49" s="378">
        <f t="shared" si="6"/>
        <v>10724</v>
      </c>
      <c r="P49" s="378">
        <f t="shared" si="6"/>
        <v>12000</v>
      </c>
      <c r="Q49" s="379">
        <f t="shared" si="6"/>
        <v>12000</v>
      </c>
    </row>
    <row r="50" spans="1:17" x14ac:dyDescent="0.25">
      <c r="A50" s="399"/>
      <c r="B50" s="368"/>
      <c r="C50" s="381"/>
      <c r="D50" s="381"/>
      <c r="E50" s="408"/>
      <c r="F50" s="409" t="s">
        <v>307</v>
      </c>
      <c r="G50" s="410"/>
      <c r="H50" s="410"/>
      <c r="I50" s="411"/>
      <c r="J50" s="374">
        <v>137</v>
      </c>
      <c r="K50" s="375">
        <v>1</v>
      </c>
      <c r="L50" s="375">
        <v>13</v>
      </c>
      <c r="M50" s="412">
        <v>6740595100</v>
      </c>
      <c r="N50" s="377">
        <v>853</v>
      </c>
      <c r="O50" s="378">
        <v>10724</v>
      </c>
      <c r="P50" s="378">
        <v>12000</v>
      </c>
      <c r="Q50" s="379">
        <v>12000</v>
      </c>
    </row>
    <row r="51" spans="1:17" x14ac:dyDescent="0.25">
      <c r="A51" s="413" t="s">
        <v>212</v>
      </c>
      <c r="B51" s="414"/>
      <c r="C51" s="414"/>
      <c r="D51" s="414"/>
      <c r="E51" s="414"/>
      <c r="F51" s="414"/>
      <c r="G51" s="414"/>
      <c r="H51" s="414"/>
      <c r="I51" s="415"/>
      <c r="J51" s="361">
        <v>137</v>
      </c>
      <c r="K51" s="362">
        <v>2</v>
      </c>
      <c r="L51" s="362">
        <v>0</v>
      </c>
      <c r="M51" s="363">
        <v>0</v>
      </c>
      <c r="N51" s="364">
        <v>0</v>
      </c>
      <c r="O51" s="365">
        <f>O53</f>
        <v>385600.00000000006</v>
      </c>
      <c r="P51" s="365">
        <f t="shared" ref="P51:Q51" si="7">P53</f>
        <v>425300.00000000006</v>
      </c>
      <c r="Q51" s="366">
        <f t="shared" si="7"/>
        <v>465700.00000000006</v>
      </c>
    </row>
    <row r="52" spans="1:17" x14ac:dyDescent="0.25">
      <c r="A52" s="367"/>
      <c r="B52" s="368"/>
      <c r="C52" s="416" t="s">
        <v>211</v>
      </c>
      <c r="D52" s="417"/>
      <c r="E52" s="417"/>
      <c r="F52" s="417"/>
      <c r="G52" s="417"/>
      <c r="H52" s="417"/>
      <c r="I52" s="418"/>
      <c r="J52" s="361">
        <v>137</v>
      </c>
      <c r="K52" s="362">
        <v>2</v>
      </c>
      <c r="L52" s="362">
        <v>3</v>
      </c>
      <c r="M52" s="363">
        <v>0</v>
      </c>
      <c r="N52" s="364">
        <v>0</v>
      </c>
      <c r="O52" s="365">
        <f>O53</f>
        <v>385600.00000000006</v>
      </c>
      <c r="P52" s="365">
        <f t="shared" ref="P52:Q52" si="8">P53</f>
        <v>425300.00000000006</v>
      </c>
      <c r="Q52" s="366">
        <f t="shared" si="8"/>
        <v>465700.00000000006</v>
      </c>
    </row>
    <row r="53" spans="1:17" x14ac:dyDescent="0.25">
      <c r="A53" s="367"/>
      <c r="B53" s="368"/>
      <c r="C53" s="370"/>
      <c r="D53" s="371" t="s">
        <v>268</v>
      </c>
      <c r="E53" s="372"/>
      <c r="F53" s="372"/>
      <c r="G53" s="372"/>
      <c r="H53" s="372"/>
      <c r="I53" s="373"/>
      <c r="J53" s="374">
        <v>137</v>
      </c>
      <c r="K53" s="419">
        <v>2</v>
      </c>
      <c r="L53" s="419">
        <v>3</v>
      </c>
      <c r="M53" s="376">
        <v>6700000000</v>
      </c>
      <c r="N53" s="377">
        <v>0</v>
      </c>
      <c r="O53" s="378">
        <f>O55</f>
        <v>385600.00000000006</v>
      </c>
      <c r="P53" s="378">
        <f>P55</f>
        <v>425300.00000000006</v>
      </c>
      <c r="Q53" s="379">
        <f>Q55</f>
        <v>465700.00000000006</v>
      </c>
    </row>
    <row r="54" spans="1:17" x14ac:dyDescent="0.25">
      <c r="A54" s="367"/>
      <c r="B54" s="368"/>
      <c r="C54" s="381"/>
      <c r="D54" s="371" t="s">
        <v>245</v>
      </c>
      <c r="E54" s="372"/>
      <c r="F54" s="372"/>
      <c r="G54" s="372"/>
      <c r="H54" s="372"/>
      <c r="I54" s="373"/>
      <c r="J54" s="374">
        <v>137</v>
      </c>
      <c r="K54" s="419">
        <v>2</v>
      </c>
      <c r="L54" s="419">
        <v>3</v>
      </c>
      <c r="M54" s="376">
        <v>6740000000</v>
      </c>
      <c r="N54" s="377">
        <v>0</v>
      </c>
      <c r="O54" s="378">
        <f t="shared" ref="O54:Q55" si="9">O55</f>
        <v>385600.00000000006</v>
      </c>
      <c r="P54" s="378">
        <f t="shared" si="9"/>
        <v>425300.00000000006</v>
      </c>
      <c r="Q54" s="379">
        <f t="shared" si="9"/>
        <v>465700.00000000006</v>
      </c>
    </row>
    <row r="55" spans="1:17" x14ac:dyDescent="0.25">
      <c r="A55" s="367"/>
      <c r="B55" s="368"/>
      <c r="C55" s="381"/>
      <c r="D55" s="371" t="s">
        <v>246</v>
      </c>
      <c r="E55" s="372"/>
      <c r="F55" s="372"/>
      <c r="G55" s="372"/>
      <c r="H55" s="372"/>
      <c r="I55" s="373"/>
      <c r="J55" s="374">
        <v>137</v>
      </c>
      <c r="K55" s="419">
        <v>2</v>
      </c>
      <c r="L55" s="419">
        <v>3</v>
      </c>
      <c r="M55" s="376">
        <v>6740500000</v>
      </c>
      <c r="N55" s="377">
        <v>0</v>
      </c>
      <c r="O55" s="378">
        <f t="shared" si="9"/>
        <v>385600.00000000006</v>
      </c>
      <c r="P55" s="378">
        <f t="shared" si="9"/>
        <v>425300.00000000006</v>
      </c>
      <c r="Q55" s="379">
        <f t="shared" si="9"/>
        <v>465700.00000000006</v>
      </c>
    </row>
    <row r="56" spans="1:17" x14ac:dyDescent="0.25">
      <c r="A56" s="367"/>
      <c r="B56" s="368"/>
      <c r="C56" s="381"/>
      <c r="D56" s="382"/>
      <c r="E56" s="420"/>
      <c r="F56" s="421" t="s">
        <v>264</v>
      </c>
      <c r="G56" s="422"/>
      <c r="H56" s="422"/>
      <c r="I56" s="423"/>
      <c r="J56" s="424">
        <v>137</v>
      </c>
      <c r="K56" s="419">
        <v>2</v>
      </c>
      <c r="L56" s="419">
        <v>3</v>
      </c>
      <c r="M56" s="376">
        <v>6740551180</v>
      </c>
      <c r="N56" s="425">
        <v>0</v>
      </c>
      <c r="O56" s="378">
        <f>O57+O60</f>
        <v>385600.00000000006</v>
      </c>
      <c r="P56" s="378">
        <f t="shared" ref="P56:Q56" si="10">P57+P60</f>
        <v>425300.00000000006</v>
      </c>
      <c r="Q56" s="378">
        <f t="shared" si="10"/>
        <v>465700.00000000006</v>
      </c>
    </row>
    <row r="57" spans="1:17" x14ac:dyDescent="0.25">
      <c r="A57" s="367"/>
      <c r="B57" s="368"/>
      <c r="C57" s="381"/>
      <c r="D57" s="382"/>
      <c r="E57" s="382"/>
      <c r="F57" s="383" t="s">
        <v>248</v>
      </c>
      <c r="G57" s="383"/>
      <c r="H57" s="383"/>
      <c r="I57" s="383"/>
      <c r="J57" s="374">
        <v>137</v>
      </c>
      <c r="K57" s="375">
        <v>2</v>
      </c>
      <c r="L57" s="375">
        <v>3</v>
      </c>
      <c r="M57" s="376">
        <v>6740551180</v>
      </c>
      <c r="N57" s="377" t="s">
        <v>249</v>
      </c>
      <c r="O57" s="378">
        <f>O58+O59</f>
        <v>381005.43000000005</v>
      </c>
      <c r="P57" s="378">
        <f>P58+P59</f>
        <v>381005.43000000005</v>
      </c>
      <c r="Q57" s="379">
        <f>Q58+Q59</f>
        <v>381005.43000000005</v>
      </c>
    </row>
    <row r="58" spans="1:17" x14ac:dyDescent="0.25">
      <c r="A58" s="367"/>
      <c r="B58" s="368"/>
      <c r="C58" s="381"/>
      <c r="D58" s="382"/>
      <c r="E58" s="382"/>
      <c r="F58" s="385" t="s">
        <v>300</v>
      </c>
      <c r="G58" s="385"/>
      <c r="H58" s="385"/>
      <c r="I58" s="385"/>
      <c r="J58" s="374">
        <v>137</v>
      </c>
      <c r="K58" s="375">
        <v>2</v>
      </c>
      <c r="L58" s="375">
        <v>3</v>
      </c>
      <c r="M58" s="376">
        <v>6740551180</v>
      </c>
      <c r="N58" s="377">
        <v>121</v>
      </c>
      <c r="O58" s="378">
        <v>292630.90000000002</v>
      </c>
      <c r="P58" s="378">
        <v>292630.90000000002</v>
      </c>
      <c r="Q58" s="378">
        <v>292630.90000000002</v>
      </c>
    </row>
    <row r="59" spans="1:17" x14ac:dyDescent="0.25">
      <c r="A59" s="367"/>
      <c r="B59" s="368"/>
      <c r="C59" s="381"/>
      <c r="D59" s="382"/>
      <c r="E59" s="382"/>
      <c r="F59" s="385" t="s">
        <v>301</v>
      </c>
      <c r="G59" s="385"/>
      <c r="H59" s="385"/>
      <c r="I59" s="385"/>
      <c r="J59" s="374">
        <v>137</v>
      </c>
      <c r="K59" s="375">
        <v>2</v>
      </c>
      <c r="L59" s="375">
        <v>3</v>
      </c>
      <c r="M59" s="376">
        <v>6740551180</v>
      </c>
      <c r="N59" s="377">
        <v>129</v>
      </c>
      <c r="O59" s="378">
        <v>88374.53</v>
      </c>
      <c r="P59" s="378">
        <v>88374.53</v>
      </c>
      <c r="Q59" s="378">
        <v>88374.53</v>
      </c>
    </row>
    <row r="60" spans="1:17" x14ac:dyDescent="0.25">
      <c r="A60" s="367"/>
      <c r="B60" s="368"/>
      <c r="C60" s="381"/>
      <c r="D60" s="382"/>
      <c r="E60" s="382"/>
      <c r="F60" s="391" t="s">
        <v>252</v>
      </c>
      <c r="G60" s="392"/>
      <c r="H60" s="392"/>
      <c r="I60" s="393"/>
      <c r="J60" s="374">
        <v>137</v>
      </c>
      <c r="K60" s="375">
        <v>2</v>
      </c>
      <c r="L60" s="375">
        <v>3</v>
      </c>
      <c r="M60" s="376">
        <v>6740551180</v>
      </c>
      <c r="N60" s="377" t="s">
        <v>253</v>
      </c>
      <c r="O60" s="378">
        <f>O61</f>
        <v>4594.57</v>
      </c>
      <c r="P60" s="378">
        <f>P61</f>
        <v>44294.57</v>
      </c>
      <c r="Q60" s="379">
        <f>Q61</f>
        <v>84694.57</v>
      </c>
    </row>
    <row r="61" spans="1:17" x14ac:dyDescent="0.25">
      <c r="A61" s="367"/>
      <c r="B61" s="368"/>
      <c r="C61" s="381"/>
      <c r="D61" s="382"/>
      <c r="E61" s="382"/>
      <c r="F61" s="426" t="s">
        <v>304</v>
      </c>
      <c r="G61" s="427"/>
      <c r="H61" s="427"/>
      <c r="I61" s="428"/>
      <c r="J61" s="374">
        <v>137</v>
      </c>
      <c r="K61" s="375">
        <v>2</v>
      </c>
      <c r="L61" s="375">
        <v>3</v>
      </c>
      <c r="M61" s="376">
        <v>6740551180</v>
      </c>
      <c r="N61" s="377">
        <v>244</v>
      </c>
      <c r="O61" s="378">
        <v>4594.57</v>
      </c>
      <c r="P61" s="378">
        <v>44294.57</v>
      </c>
      <c r="Q61" s="379">
        <v>84694.57</v>
      </c>
    </row>
    <row r="62" spans="1:17" x14ac:dyDescent="0.25">
      <c r="A62" s="413" t="s">
        <v>210</v>
      </c>
      <c r="B62" s="414"/>
      <c r="C62" s="414"/>
      <c r="D62" s="414"/>
      <c r="E62" s="414"/>
      <c r="F62" s="414"/>
      <c r="G62" s="414"/>
      <c r="H62" s="414"/>
      <c r="I62" s="415"/>
      <c r="J62" s="361">
        <v>137</v>
      </c>
      <c r="K62" s="362">
        <v>3</v>
      </c>
      <c r="L62" s="362">
        <v>0</v>
      </c>
      <c r="M62" s="363">
        <v>0</v>
      </c>
      <c r="N62" s="364">
        <v>0</v>
      </c>
      <c r="O62" s="365">
        <f>O63+O70</f>
        <v>425400</v>
      </c>
      <c r="P62" s="365">
        <f>P63+P70</f>
        <v>425400</v>
      </c>
      <c r="Q62" s="366">
        <f>Q63+Q70</f>
        <v>425400</v>
      </c>
    </row>
    <row r="63" spans="1:17" x14ac:dyDescent="0.25">
      <c r="A63" s="367"/>
      <c r="B63" s="368"/>
      <c r="C63" s="416" t="s">
        <v>209</v>
      </c>
      <c r="D63" s="417"/>
      <c r="E63" s="417"/>
      <c r="F63" s="417"/>
      <c r="G63" s="417"/>
      <c r="H63" s="417"/>
      <c r="I63" s="418"/>
      <c r="J63" s="361">
        <v>137</v>
      </c>
      <c r="K63" s="362">
        <v>3</v>
      </c>
      <c r="L63" s="362">
        <v>10</v>
      </c>
      <c r="M63" s="363">
        <v>0</v>
      </c>
      <c r="N63" s="364">
        <v>0</v>
      </c>
      <c r="O63" s="365">
        <f>O64</f>
        <v>410400</v>
      </c>
      <c r="P63" s="365">
        <f t="shared" ref="P63:Q63" si="11">P65</f>
        <v>410400</v>
      </c>
      <c r="Q63" s="366">
        <f t="shared" si="11"/>
        <v>410400</v>
      </c>
    </row>
    <row r="64" spans="1:17" x14ac:dyDescent="0.25">
      <c r="A64" s="367"/>
      <c r="B64" s="368"/>
      <c r="C64" s="381"/>
      <c r="D64" s="371" t="s">
        <v>268</v>
      </c>
      <c r="E64" s="372"/>
      <c r="F64" s="372"/>
      <c r="G64" s="372"/>
      <c r="H64" s="372"/>
      <c r="I64" s="373"/>
      <c r="J64" s="374">
        <v>137</v>
      </c>
      <c r="K64" s="375">
        <v>3</v>
      </c>
      <c r="L64" s="375">
        <v>10</v>
      </c>
      <c r="M64" s="376">
        <v>6700000000</v>
      </c>
      <c r="N64" s="377">
        <v>0</v>
      </c>
      <c r="O64" s="378">
        <f>O66</f>
        <v>410400</v>
      </c>
      <c r="P64" s="378">
        <f>P66</f>
        <v>410400</v>
      </c>
      <c r="Q64" s="379">
        <f>Q66</f>
        <v>410400</v>
      </c>
    </row>
    <row r="65" spans="1:17" x14ac:dyDescent="0.25">
      <c r="A65" s="367"/>
      <c r="B65" s="368"/>
      <c r="C65" s="381"/>
      <c r="D65" s="371" t="s">
        <v>245</v>
      </c>
      <c r="E65" s="372"/>
      <c r="F65" s="372"/>
      <c r="G65" s="372"/>
      <c r="H65" s="372"/>
      <c r="I65" s="373"/>
      <c r="J65" s="374">
        <v>137</v>
      </c>
      <c r="K65" s="429">
        <v>3</v>
      </c>
      <c r="L65" s="375">
        <v>10</v>
      </c>
      <c r="M65" s="376">
        <v>6740000000</v>
      </c>
      <c r="N65" s="377">
        <v>0</v>
      </c>
      <c r="O65" s="378">
        <f t="shared" ref="O65:Q66" si="12">O66</f>
        <v>410400</v>
      </c>
      <c r="P65" s="378">
        <f t="shared" si="12"/>
        <v>410400</v>
      </c>
      <c r="Q65" s="379">
        <f t="shared" si="12"/>
        <v>410400</v>
      </c>
    </row>
    <row r="66" spans="1:17" x14ac:dyDescent="0.25">
      <c r="A66" s="367"/>
      <c r="B66" s="368"/>
      <c r="C66" s="381"/>
      <c r="D66" s="371" t="s">
        <v>265</v>
      </c>
      <c r="E66" s="372"/>
      <c r="F66" s="372"/>
      <c r="G66" s="372"/>
      <c r="H66" s="372"/>
      <c r="I66" s="373"/>
      <c r="J66" s="374">
        <v>137</v>
      </c>
      <c r="K66" s="375">
        <v>3</v>
      </c>
      <c r="L66" s="375">
        <v>10</v>
      </c>
      <c r="M66" s="376">
        <v>6740100000</v>
      </c>
      <c r="N66" s="377">
        <v>0</v>
      </c>
      <c r="O66" s="378">
        <f t="shared" si="12"/>
        <v>410400</v>
      </c>
      <c r="P66" s="378">
        <f t="shared" si="12"/>
        <v>410400</v>
      </c>
      <c r="Q66" s="379">
        <f t="shared" si="12"/>
        <v>410400</v>
      </c>
    </row>
    <row r="67" spans="1:17" x14ac:dyDescent="0.25">
      <c r="A67" s="367"/>
      <c r="B67" s="368"/>
      <c r="C67" s="381"/>
      <c r="D67" s="430"/>
      <c r="E67" s="371" t="s">
        <v>266</v>
      </c>
      <c r="F67" s="372"/>
      <c r="G67" s="372"/>
      <c r="H67" s="372"/>
      <c r="I67" s="373"/>
      <c r="J67" s="374">
        <v>137</v>
      </c>
      <c r="K67" s="375">
        <v>3</v>
      </c>
      <c r="L67" s="375">
        <v>10</v>
      </c>
      <c r="M67" s="376">
        <v>6740195020</v>
      </c>
      <c r="N67" s="377">
        <v>0</v>
      </c>
      <c r="O67" s="378">
        <f>O69</f>
        <v>410400</v>
      </c>
      <c r="P67" s="378">
        <f>P68</f>
        <v>410400</v>
      </c>
      <c r="Q67" s="379">
        <f>Q68</f>
        <v>410400</v>
      </c>
    </row>
    <row r="68" spans="1:17" x14ac:dyDescent="0.25">
      <c r="A68" s="367"/>
      <c r="B68" s="368"/>
      <c r="C68" s="381"/>
      <c r="D68" s="382"/>
      <c r="E68" s="382"/>
      <c r="F68" s="391" t="s">
        <v>252</v>
      </c>
      <c r="G68" s="392"/>
      <c r="H68" s="392"/>
      <c r="I68" s="393"/>
      <c r="J68" s="374">
        <v>137</v>
      </c>
      <c r="K68" s="375">
        <v>3</v>
      </c>
      <c r="L68" s="375">
        <v>10</v>
      </c>
      <c r="M68" s="376">
        <v>6740195020</v>
      </c>
      <c r="N68" s="377">
        <v>240</v>
      </c>
      <c r="O68" s="378">
        <f>O69</f>
        <v>410400</v>
      </c>
      <c r="P68" s="378">
        <f t="shared" ref="P68:Q68" si="13">P69</f>
        <v>410400</v>
      </c>
      <c r="Q68" s="379">
        <f t="shared" si="13"/>
        <v>410400</v>
      </c>
    </row>
    <row r="69" spans="1:17" x14ac:dyDescent="0.25">
      <c r="A69" s="367"/>
      <c r="B69" s="368"/>
      <c r="C69" s="381"/>
      <c r="D69" s="382"/>
      <c r="E69" s="382"/>
      <c r="F69" s="385" t="s">
        <v>304</v>
      </c>
      <c r="G69" s="385"/>
      <c r="H69" s="385"/>
      <c r="I69" s="385"/>
      <c r="J69" s="374">
        <v>137</v>
      </c>
      <c r="K69" s="375">
        <v>3</v>
      </c>
      <c r="L69" s="375">
        <v>10</v>
      </c>
      <c r="M69" s="376">
        <v>6740195020</v>
      </c>
      <c r="N69" s="377">
        <v>244</v>
      </c>
      <c r="O69" s="378">
        <v>410400</v>
      </c>
      <c r="P69" s="378">
        <v>410400</v>
      </c>
      <c r="Q69" s="379">
        <v>410400</v>
      </c>
    </row>
    <row r="70" spans="1:17" s="431" customFormat="1" x14ac:dyDescent="0.25">
      <c r="A70" s="367"/>
      <c r="B70" s="368"/>
      <c r="C70" s="387" t="s">
        <v>208</v>
      </c>
      <c r="D70" s="388"/>
      <c r="E70" s="388"/>
      <c r="F70" s="388"/>
      <c r="G70" s="388"/>
      <c r="H70" s="388"/>
      <c r="I70" s="389"/>
      <c r="J70" s="361">
        <v>137</v>
      </c>
      <c r="K70" s="362">
        <v>3</v>
      </c>
      <c r="L70" s="362">
        <v>14</v>
      </c>
      <c r="M70" s="363">
        <v>0</v>
      </c>
      <c r="N70" s="364">
        <v>0</v>
      </c>
      <c r="O70" s="365">
        <f>O72</f>
        <v>15000</v>
      </c>
      <c r="P70" s="365">
        <f>P72</f>
        <v>15000</v>
      </c>
      <c r="Q70" s="366">
        <f>Q72</f>
        <v>15000</v>
      </c>
    </row>
    <row r="71" spans="1:17" x14ac:dyDescent="0.25">
      <c r="A71" s="367"/>
      <c r="B71" s="368"/>
      <c r="C71" s="381"/>
      <c r="D71" s="371" t="s">
        <v>268</v>
      </c>
      <c r="E71" s="372"/>
      <c r="F71" s="372"/>
      <c r="G71" s="372"/>
      <c r="H71" s="372"/>
      <c r="I71" s="373"/>
      <c r="J71" s="374">
        <v>137</v>
      </c>
      <c r="K71" s="375">
        <v>3</v>
      </c>
      <c r="L71" s="375">
        <v>14</v>
      </c>
      <c r="M71" s="376">
        <v>6700000000</v>
      </c>
      <c r="N71" s="377">
        <v>0</v>
      </c>
      <c r="O71" s="378">
        <f t="shared" ref="O71:Q72" si="14">O72</f>
        <v>15000</v>
      </c>
      <c r="P71" s="378">
        <f t="shared" si="14"/>
        <v>15000</v>
      </c>
      <c r="Q71" s="379">
        <f t="shared" si="14"/>
        <v>15000</v>
      </c>
    </row>
    <row r="72" spans="1:17" x14ac:dyDescent="0.25">
      <c r="A72" s="367"/>
      <c r="B72" s="368"/>
      <c r="C72" s="381"/>
      <c r="D72" s="371" t="s">
        <v>245</v>
      </c>
      <c r="E72" s="372"/>
      <c r="F72" s="372"/>
      <c r="G72" s="372"/>
      <c r="H72" s="372"/>
      <c r="I72" s="373"/>
      <c r="J72" s="374">
        <v>137</v>
      </c>
      <c r="K72" s="429">
        <v>3</v>
      </c>
      <c r="L72" s="375">
        <v>14</v>
      </c>
      <c r="M72" s="376">
        <v>6740000000</v>
      </c>
      <c r="N72" s="377">
        <v>0</v>
      </c>
      <c r="O72" s="378">
        <f t="shared" si="14"/>
        <v>15000</v>
      </c>
      <c r="P72" s="378">
        <f t="shared" si="14"/>
        <v>15000</v>
      </c>
      <c r="Q72" s="379">
        <f t="shared" si="14"/>
        <v>15000</v>
      </c>
    </row>
    <row r="73" spans="1:17" x14ac:dyDescent="0.25">
      <c r="A73" s="367"/>
      <c r="B73" s="368"/>
      <c r="C73" s="381"/>
      <c r="D73" s="371" t="s">
        <v>265</v>
      </c>
      <c r="E73" s="372"/>
      <c r="F73" s="372"/>
      <c r="G73" s="372"/>
      <c r="H73" s="372"/>
      <c r="I73" s="373"/>
      <c r="J73" s="374">
        <v>137</v>
      </c>
      <c r="K73" s="375">
        <v>3</v>
      </c>
      <c r="L73" s="375">
        <v>14</v>
      </c>
      <c r="M73" s="376">
        <v>6740100000</v>
      </c>
      <c r="N73" s="377">
        <v>0</v>
      </c>
      <c r="O73" s="378">
        <f>O76</f>
        <v>15000</v>
      </c>
      <c r="P73" s="378">
        <f>P76</f>
        <v>15000</v>
      </c>
      <c r="Q73" s="379">
        <f>Q76</f>
        <v>15000</v>
      </c>
    </row>
    <row r="74" spans="1:17" x14ac:dyDescent="0.25">
      <c r="A74" s="367"/>
      <c r="B74" s="368"/>
      <c r="C74" s="381"/>
      <c r="D74" s="382"/>
      <c r="E74" s="383" t="s">
        <v>267</v>
      </c>
      <c r="F74" s="383"/>
      <c r="G74" s="383"/>
      <c r="H74" s="383"/>
      <c r="I74" s="383"/>
      <c r="J74" s="374">
        <v>137</v>
      </c>
      <c r="K74" s="375">
        <v>3</v>
      </c>
      <c r="L74" s="375">
        <v>14</v>
      </c>
      <c r="M74" s="384">
        <v>6740120040</v>
      </c>
      <c r="N74" s="377">
        <v>0</v>
      </c>
      <c r="O74" s="378">
        <f>O76</f>
        <v>15000</v>
      </c>
      <c r="P74" s="378">
        <f>P75</f>
        <v>15000</v>
      </c>
      <c r="Q74" s="379">
        <f>Q75</f>
        <v>15000</v>
      </c>
    </row>
    <row r="75" spans="1:17" x14ac:dyDescent="0.25">
      <c r="A75" s="367"/>
      <c r="B75" s="368"/>
      <c r="C75" s="381"/>
      <c r="D75" s="382"/>
      <c r="E75" s="382"/>
      <c r="F75" s="391" t="s">
        <v>252</v>
      </c>
      <c r="G75" s="392"/>
      <c r="H75" s="392"/>
      <c r="I75" s="393"/>
      <c r="J75" s="374">
        <v>137</v>
      </c>
      <c r="K75" s="375">
        <v>3</v>
      </c>
      <c r="L75" s="375">
        <v>14</v>
      </c>
      <c r="M75" s="376">
        <v>6740120040</v>
      </c>
      <c r="N75" s="377">
        <v>240</v>
      </c>
      <c r="O75" s="378">
        <f>O76</f>
        <v>15000</v>
      </c>
      <c r="P75" s="378">
        <f>P76</f>
        <v>15000</v>
      </c>
      <c r="Q75" s="379">
        <f>Q76</f>
        <v>15000</v>
      </c>
    </row>
    <row r="76" spans="1:17" x14ac:dyDescent="0.25">
      <c r="A76" s="367"/>
      <c r="B76" s="368"/>
      <c r="C76" s="381"/>
      <c r="D76" s="382"/>
      <c r="E76" s="382"/>
      <c r="F76" s="391" t="s">
        <v>304</v>
      </c>
      <c r="G76" s="392"/>
      <c r="H76" s="392"/>
      <c r="I76" s="393"/>
      <c r="J76" s="374">
        <v>137</v>
      </c>
      <c r="K76" s="375">
        <v>3</v>
      </c>
      <c r="L76" s="375">
        <v>14</v>
      </c>
      <c r="M76" s="376">
        <v>6740120040</v>
      </c>
      <c r="N76" s="377">
        <v>244</v>
      </c>
      <c r="O76" s="378">
        <v>15000</v>
      </c>
      <c r="P76" s="378">
        <v>15000</v>
      </c>
      <c r="Q76" s="379">
        <v>15000</v>
      </c>
    </row>
    <row r="77" spans="1:17" x14ac:dyDescent="0.25">
      <c r="A77" s="413" t="s">
        <v>207</v>
      </c>
      <c r="B77" s="414"/>
      <c r="C77" s="414"/>
      <c r="D77" s="414"/>
      <c r="E77" s="414"/>
      <c r="F77" s="414"/>
      <c r="G77" s="414"/>
      <c r="H77" s="414"/>
      <c r="I77" s="415"/>
      <c r="J77" s="361">
        <v>137</v>
      </c>
      <c r="K77" s="362">
        <v>4</v>
      </c>
      <c r="L77" s="362">
        <v>0</v>
      </c>
      <c r="M77" s="363">
        <v>0</v>
      </c>
      <c r="N77" s="364">
        <v>0</v>
      </c>
      <c r="O77" s="365">
        <f>O78</f>
        <v>1645901.96</v>
      </c>
      <c r="P77" s="365">
        <f>P78</f>
        <v>1575000</v>
      </c>
      <c r="Q77" s="366">
        <f>Q78</f>
        <v>1636000</v>
      </c>
    </row>
    <row r="78" spans="1:17" x14ac:dyDescent="0.25">
      <c r="A78" s="367"/>
      <c r="B78" s="368"/>
      <c r="C78" s="416" t="s">
        <v>206</v>
      </c>
      <c r="D78" s="417"/>
      <c r="E78" s="417"/>
      <c r="F78" s="417"/>
      <c r="G78" s="417"/>
      <c r="H78" s="417"/>
      <c r="I78" s="418"/>
      <c r="J78" s="361">
        <v>137</v>
      </c>
      <c r="K78" s="362">
        <v>4</v>
      </c>
      <c r="L78" s="362">
        <v>9</v>
      </c>
      <c r="M78" s="363">
        <v>0</v>
      </c>
      <c r="N78" s="364">
        <v>0</v>
      </c>
      <c r="O78" s="365">
        <f>O81</f>
        <v>1645901.96</v>
      </c>
      <c r="P78" s="365">
        <f>P81</f>
        <v>1575000</v>
      </c>
      <c r="Q78" s="366">
        <f>Q81</f>
        <v>1636000</v>
      </c>
    </row>
    <row r="79" spans="1:17" x14ac:dyDescent="0.25">
      <c r="A79" s="367"/>
      <c r="B79" s="368"/>
      <c r="C79" s="370"/>
      <c r="D79" s="371" t="s">
        <v>268</v>
      </c>
      <c r="E79" s="372"/>
      <c r="F79" s="372"/>
      <c r="G79" s="372"/>
      <c r="H79" s="372"/>
      <c r="I79" s="373"/>
      <c r="J79" s="374">
        <v>137</v>
      </c>
      <c r="K79" s="375">
        <v>4</v>
      </c>
      <c r="L79" s="375">
        <v>9</v>
      </c>
      <c r="M79" s="376">
        <v>6700000000</v>
      </c>
      <c r="N79" s="377">
        <v>0</v>
      </c>
      <c r="O79" s="378">
        <f>O81</f>
        <v>1645901.96</v>
      </c>
      <c r="P79" s="378">
        <f>P81</f>
        <v>1575000</v>
      </c>
      <c r="Q79" s="379">
        <f>Q81</f>
        <v>1636000</v>
      </c>
    </row>
    <row r="80" spans="1:17" x14ac:dyDescent="0.25">
      <c r="A80" s="367"/>
      <c r="B80" s="368"/>
      <c r="C80" s="381"/>
      <c r="D80" s="371" t="s">
        <v>245</v>
      </c>
      <c r="E80" s="372"/>
      <c r="F80" s="372"/>
      <c r="G80" s="372"/>
      <c r="H80" s="372"/>
      <c r="I80" s="373"/>
      <c r="J80" s="374">
        <v>137</v>
      </c>
      <c r="K80" s="429">
        <v>4</v>
      </c>
      <c r="L80" s="375">
        <v>9</v>
      </c>
      <c r="M80" s="376">
        <v>6740000000</v>
      </c>
      <c r="N80" s="377">
        <v>0</v>
      </c>
      <c r="O80" s="378">
        <f>O81</f>
        <v>1645901.96</v>
      </c>
      <c r="P80" s="378">
        <f>P81</f>
        <v>1575000</v>
      </c>
      <c r="Q80" s="379">
        <f>Q81</f>
        <v>1636000</v>
      </c>
    </row>
    <row r="81" spans="1:17" x14ac:dyDescent="0.25">
      <c r="A81" s="367"/>
      <c r="B81" s="368"/>
      <c r="C81" s="381"/>
      <c r="D81" s="371" t="s">
        <v>269</v>
      </c>
      <c r="E81" s="372"/>
      <c r="F81" s="372"/>
      <c r="G81" s="372"/>
      <c r="H81" s="372"/>
      <c r="I81" s="373"/>
      <c r="J81" s="374">
        <v>137</v>
      </c>
      <c r="K81" s="375">
        <v>4</v>
      </c>
      <c r="L81" s="375">
        <v>9</v>
      </c>
      <c r="M81" s="376">
        <v>6740200000</v>
      </c>
      <c r="N81" s="377">
        <v>0</v>
      </c>
      <c r="O81" s="378">
        <f>O83</f>
        <v>1645901.96</v>
      </c>
      <c r="P81" s="378">
        <f>P83</f>
        <v>1575000</v>
      </c>
      <c r="Q81" s="379">
        <f>Q83</f>
        <v>1636000</v>
      </c>
    </row>
    <row r="82" spans="1:17" x14ac:dyDescent="0.25">
      <c r="A82" s="367"/>
      <c r="B82" s="368"/>
      <c r="C82" s="381"/>
      <c r="D82" s="432" t="s">
        <v>270</v>
      </c>
      <c r="E82" s="433"/>
      <c r="F82" s="433"/>
      <c r="G82" s="433"/>
      <c r="H82" s="433"/>
      <c r="I82" s="434"/>
      <c r="J82" s="374">
        <v>137</v>
      </c>
      <c r="K82" s="375">
        <v>4</v>
      </c>
      <c r="L82" s="375">
        <v>9</v>
      </c>
      <c r="M82" s="376">
        <v>6740295280</v>
      </c>
      <c r="N82" s="377">
        <v>0</v>
      </c>
      <c r="O82" s="378">
        <f t="shared" ref="O82:Q82" si="15">O83</f>
        <v>1645901.96</v>
      </c>
      <c r="P82" s="378">
        <f t="shared" si="15"/>
        <v>1575000</v>
      </c>
      <c r="Q82" s="379">
        <f t="shared" si="15"/>
        <v>1636000</v>
      </c>
    </row>
    <row r="83" spans="1:17" x14ac:dyDescent="0.25">
      <c r="A83" s="367"/>
      <c r="B83" s="368"/>
      <c r="C83" s="381"/>
      <c r="D83" s="382"/>
      <c r="E83" s="391" t="s">
        <v>252</v>
      </c>
      <c r="F83" s="392"/>
      <c r="G83" s="392"/>
      <c r="H83" s="392"/>
      <c r="I83" s="393"/>
      <c r="J83" s="374">
        <v>137</v>
      </c>
      <c r="K83" s="375">
        <v>4</v>
      </c>
      <c r="L83" s="375">
        <v>9</v>
      </c>
      <c r="M83" s="376">
        <v>6740295280</v>
      </c>
      <c r="N83" s="377" t="s">
        <v>253</v>
      </c>
      <c r="O83" s="378">
        <f>O84+O85</f>
        <v>1645901.96</v>
      </c>
      <c r="P83" s="378">
        <f>P84+P85</f>
        <v>1575000</v>
      </c>
      <c r="Q83" s="379">
        <f>Q84+Q85</f>
        <v>1636000</v>
      </c>
    </row>
    <row r="84" spans="1:17" x14ac:dyDescent="0.25">
      <c r="A84" s="367"/>
      <c r="B84" s="368"/>
      <c r="C84" s="381"/>
      <c r="D84" s="382"/>
      <c r="E84" s="385" t="s">
        <v>304</v>
      </c>
      <c r="F84" s="385"/>
      <c r="G84" s="385"/>
      <c r="H84" s="385"/>
      <c r="I84" s="385"/>
      <c r="J84" s="374">
        <v>137</v>
      </c>
      <c r="K84" s="375">
        <v>4</v>
      </c>
      <c r="L84" s="375">
        <v>9</v>
      </c>
      <c r="M84" s="376">
        <v>6740295280</v>
      </c>
      <c r="N84" s="377">
        <v>244</v>
      </c>
      <c r="O84" s="378">
        <v>1165901.96</v>
      </c>
      <c r="P84" s="378">
        <v>1085000</v>
      </c>
      <c r="Q84" s="379">
        <v>1136000</v>
      </c>
    </row>
    <row r="85" spans="1:17" x14ac:dyDescent="0.25">
      <c r="A85" s="399"/>
      <c r="B85" s="368"/>
      <c r="C85" s="381"/>
      <c r="D85" s="382"/>
      <c r="E85" s="391" t="s">
        <v>305</v>
      </c>
      <c r="F85" s="392"/>
      <c r="G85" s="392"/>
      <c r="H85" s="392"/>
      <c r="I85" s="393"/>
      <c r="J85" s="374">
        <v>137</v>
      </c>
      <c r="K85" s="375">
        <v>4</v>
      </c>
      <c r="L85" s="375">
        <v>9</v>
      </c>
      <c r="M85" s="376">
        <v>6740295280</v>
      </c>
      <c r="N85" s="377">
        <v>247</v>
      </c>
      <c r="O85" s="378">
        <v>480000</v>
      </c>
      <c r="P85" s="378">
        <v>490000</v>
      </c>
      <c r="Q85" s="379">
        <v>500000</v>
      </c>
    </row>
    <row r="86" spans="1:17" x14ac:dyDescent="0.25">
      <c r="A86" s="413" t="s">
        <v>205</v>
      </c>
      <c r="B86" s="414"/>
      <c r="C86" s="414"/>
      <c r="D86" s="414"/>
      <c r="E86" s="414"/>
      <c r="F86" s="414"/>
      <c r="G86" s="414"/>
      <c r="H86" s="414"/>
      <c r="I86" s="415"/>
      <c r="J86" s="361">
        <v>137</v>
      </c>
      <c r="K86" s="362">
        <v>5</v>
      </c>
      <c r="L86" s="362">
        <v>0</v>
      </c>
      <c r="M86" s="363">
        <v>0</v>
      </c>
      <c r="N86" s="364">
        <v>0</v>
      </c>
      <c r="O86" s="365">
        <f>O87</f>
        <v>6763827.4400000004</v>
      </c>
      <c r="P86" s="365">
        <f>P87</f>
        <v>3986965.61</v>
      </c>
      <c r="Q86" s="366">
        <f>Q87</f>
        <v>3758340.61</v>
      </c>
    </row>
    <row r="87" spans="1:17" x14ac:dyDescent="0.25">
      <c r="A87" s="367"/>
      <c r="B87" s="368"/>
      <c r="C87" s="416" t="s">
        <v>204</v>
      </c>
      <c r="D87" s="417"/>
      <c r="E87" s="417"/>
      <c r="F87" s="417"/>
      <c r="G87" s="417"/>
      <c r="H87" s="417"/>
      <c r="I87" s="418"/>
      <c r="J87" s="361">
        <v>137</v>
      </c>
      <c r="K87" s="362">
        <v>5</v>
      </c>
      <c r="L87" s="362">
        <v>3</v>
      </c>
      <c r="M87" s="363">
        <v>0</v>
      </c>
      <c r="N87" s="364">
        <v>0</v>
      </c>
      <c r="O87" s="365">
        <f>O88</f>
        <v>6763827.4400000004</v>
      </c>
      <c r="P87" s="365">
        <f t="shared" ref="P87:Q87" si="16">P90</f>
        <v>3986965.61</v>
      </c>
      <c r="Q87" s="366">
        <f t="shared" si="16"/>
        <v>3758340.61</v>
      </c>
    </row>
    <row r="88" spans="1:17" x14ac:dyDescent="0.25">
      <c r="A88" s="367"/>
      <c r="B88" s="368"/>
      <c r="C88" s="370"/>
      <c r="D88" s="371" t="s">
        <v>268</v>
      </c>
      <c r="E88" s="372"/>
      <c r="F88" s="372"/>
      <c r="G88" s="372"/>
      <c r="H88" s="372"/>
      <c r="I88" s="373"/>
      <c r="J88" s="374">
        <v>137</v>
      </c>
      <c r="K88" s="375">
        <v>5</v>
      </c>
      <c r="L88" s="375">
        <v>3</v>
      </c>
      <c r="M88" s="376">
        <v>6700000000</v>
      </c>
      <c r="N88" s="377">
        <v>0</v>
      </c>
      <c r="O88" s="378">
        <f>O90</f>
        <v>6763827.4400000004</v>
      </c>
      <c r="P88" s="378">
        <f>P90</f>
        <v>3986965.61</v>
      </c>
      <c r="Q88" s="379">
        <f>Q90</f>
        <v>3758340.61</v>
      </c>
    </row>
    <row r="89" spans="1:17" x14ac:dyDescent="0.25">
      <c r="A89" s="367"/>
      <c r="B89" s="368"/>
      <c r="C89" s="381"/>
      <c r="D89" s="371" t="s">
        <v>245</v>
      </c>
      <c r="E89" s="372"/>
      <c r="F89" s="372"/>
      <c r="G89" s="372"/>
      <c r="H89" s="372"/>
      <c r="I89" s="373"/>
      <c r="J89" s="374">
        <v>137</v>
      </c>
      <c r="K89" s="429">
        <v>5</v>
      </c>
      <c r="L89" s="375">
        <v>3</v>
      </c>
      <c r="M89" s="376">
        <v>6740000000</v>
      </c>
      <c r="N89" s="377">
        <v>0</v>
      </c>
      <c r="O89" s="378">
        <f t="shared" ref="O89:Q91" si="17">O90</f>
        <v>6763827.4400000004</v>
      </c>
      <c r="P89" s="378">
        <f t="shared" si="17"/>
        <v>3986965.61</v>
      </c>
      <c r="Q89" s="379">
        <f t="shared" si="17"/>
        <v>3758340.61</v>
      </c>
    </row>
    <row r="90" spans="1:17" x14ac:dyDescent="0.25">
      <c r="A90" s="367"/>
      <c r="B90" s="368"/>
      <c r="C90" s="381"/>
      <c r="D90" s="371" t="s">
        <v>271</v>
      </c>
      <c r="E90" s="372"/>
      <c r="F90" s="372"/>
      <c r="G90" s="372"/>
      <c r="H90" s="372"/>
      <c r="I90" s="373"/>
      <c r="J90" s="374">
        <v>137</v>
      </c>
      <c r="K90" s="375">
        <v>5</v>
      </c>
      <c r="L90" s="375">
        <v>3</v>
      </c>
      <c r="M90" s="376">
        <v>6740300000</v>
      </c>
      <c r="N90" s="377">
        <v>0</v>
      </c>
      <c r="O90" s="378">
        <f t="shared" si="17"/>
        <v>6763827.4400000004</v>
      </c>
      <c r="P90" s="378">
        <f t="shared" si="17"/>
        <v>3986965.61</v>
      </c>
      <c r="Q90" s="379">
        <f t="shared" si="17"/>
        <v>3758340.61</v>
      </c>
    </row>
    <row r="91" spans="1:17" x14ac:dyDescent="0.25">
      <c r="A91" s="367"/>
      <c r="B91" s="368"/>
      <c r="C91" s="381"/>
      <c r="D91" s="371" t="s">
        <v>272</v>
      </c>
      <c r="E91" s="372"/>
      <c r="F91" s="372"/>
      <c r="G91" s="372"/>
      <c r="H91" s="372"/>
      <c r="I91" s="373"/>
      <c r="J91" s="374">
        <v>137</v>
      </c>
      <c r="K91" s="375">
        <v>5</v>
      </c>
      <c r="L91" s="375">
        <v>3</v>
      </c>
      <c r="M91" s="376">
        <v>6740395310</v>
      </c>
      <c r="N91" s="377">
        <v>0</v>
      </c>
      <c r="O91" s="378">
        <f t="shared" si="17"/>
        <v>6763827.4400000004</v>
      </c>
      <c r="P91" s="378">
        <f t="shared" si="17"/>
        <v>3986965.61</v>
      </c>
      <c r="Q91" s="379">
        <f t="shared" si="17"/>
        <v>3758340.61</v>
      </c>
    </row>
    <row r="92" spans="1:17" x14ac:dyDescent="0.25">
      <c r="A92" s="367"/>
      <c r="B92" s="368"/>
      <c r="C92" s="381"/>
      <c r="D92" s="382"/>
      <c r="E92" s="382"/>
      <c r="F92" s="391" t="s">
        <v>252</v>
      </c>
      <c r="G92" s="392"/>
      <c r="H92" s="392"/>
      <c r="I92" s="393"/>
      <c r="J92" s="374">
        <v>137</v>
      </c>
      <c r="K92" s="375">
        <v>5</v>
      </c>
      <c r="L92" s="375">
        <v>3</v>
      </c>
      <c r="M92" s="376">
        <v>6740395310</v>
      </c>
      <c r="N92" s="377" t="s">
        <v>253</v>
      </c>
      <c r="O92" s="378">
        <f>O93</f>
        <v>6763827.4400000004</v>
      </c>
      <c r="P92" s="378">
        <f>P93</f>
        <v>3986965.61</v>
      </c>
      <c r="Q92" s="379">
        <f>Q93</f>
        <v>3758340.61</v>
      </c>
    </row>
    <row r="93" spans="1:17" x14ac:dyDescent="0.25">
      <c r="A93" s="367"/>
      <c r="B93" s="368"/>
      <c r="C93" s="381"/>
      <c r="D93" s="382"/>
      <c r="E93" s="382"/>
      <c r="F93" s="385" t="s">
        <v>304</v>
      </c>
      <c r="G93" s="385"/>
      <c r="H93" s="385"/>
      <c r="I93" s="385"/>
      <c r="J93" s="374">
        <v>137</v>
      </c>
      <c r="K93" s="375">
        <v>5</v>
      </c>
      <c r="L93" s="375">
        <v>3</v>
      </c>
      <c r="M93" s="376">
        <v>6740395310</v>
      </c>
      <c r="N93" s="377">
        <v>244</v>
      </c>
      <c r="O93" s="378">
        <v>6763827.4400000004</v>
      </c>
      <c r="P93" s="435">
        <v>3986965.61</v>
      </c>
      <c r="Q93" s="436">
        <v>3758340.61</v>
      </c>
    </row>
    <row r="94" spans="1:17" x14ac:dyDescent="0.25">
      <c r="A94" s="437" t="s">
        <v>203</v>
      </c>
      <c r="B94" s="438"/>
      <c r="C94" s="438"/>
      <c r="D94" s="438"/>
      <c r="E94" s="438"/>
      <c r="F94" s="438"/>
      <c r="G94" s="438"/>
      <c r="H94" s="438"/>
      <c r="I94" s="439"/>
      <c r="J94" s="440">
        <v>137</v>
      </c>
      <c r="K94" s="441">
        <v>8</v>
      </c>
      <c r="L94" s="441">
        <v>0</v>
      </c>
      <c r="M94" s="442">
        <v>0</v>
      </c>
      <c r="N94" s="443">
        <v>0</v>
      </c>
      <c r="O94" s="444">
        <f t="shared" ref="O94:Q94" si="18">O95</f>
        <v>4010125.3</v>
      </c>
      <c r="P94" s="444">
        <f t="shared" si="18"/>
        <v>3988300</v>
      </c>
      <c r="Q94" s="445">
        <f t="shared" si="18"/>
        <v>3998300</v>
      </c>
    </row>
    <row r="95" spans="1:17" x14ac:dyDescent="0.25">
      <c r="A95" s="446"/>
      <c r="B95" s="447"/>
      <c r="C95" s="448" t="s">
        <v>273</v>
      </c>
      <c r="D95" s="449"/>
      <c r="E95" s="449"/>
      <c r="F95" s="449"/>
      <c r="G95" s="449"/>
      <c r="H95" s="449"/>
      <c r="I95" s="450"/>
      <c r="J95" s="451">
        <v>137</v>
      </c>
      <c r="K95" s="362">
        <v>8</v>
      </c>
      <c r="L95" s="362">
        <v>1</v>
      </c>
      <c r="M95" s="452">
        <v>0</v>
      </c>
      <c r="N95" s="453">
        <v>0</v>
      </c>
      <c r="O95" s="365">
        <f>O96</f>
        <v>4010125.3</v>
      </c>
      <c r="P95" s="365">
        <f>P96</f>
        <v>3988300</v>
      </c>
      <c r="Q95" s="366">
        <f>Q96</f>
        <v>3998300</v>
      </c>
    </row>
    <row r="96" spans="1:17" x14ac:dyDescent="0.25">
      <c r="A96" s="367"/>
      <c r="B96" s="368"/>
      <c r="C96" s="370"/>
      <c r="D96" s="371" t="s">
        <v>268</v>
      </c>
      <c r="E96" s="372"/>
      <c r="F96" s="372"/>
      <c r="G96" s="372"/>
      <c r="H96" s="372"/>
      <c r="I96" s="373"/>
      <c r="J96" s="374">
        <v>137</v>
      </c>
      <c r="K96" s="375">
        <v>8</v>
      </c>
      <c r="L96" s="375">
        <v>1</v>
      </c>
      <c r="M96" s="376">
        <v>6700000000</v>
      </c>
      <c r="N96" s="377">
        <v>0</v>
      </c>
      <c r="O96" s="378">
        <f>O98</f>
        <v>4010125.3</v>
      </c>
      <c r="P96" s="378">
        <f>P98</f>
        <v>3988300</v>
      </c>
      <c r="Q96" s="379">
        <f>Q98</f>
        <v>3998300</v>
      </c>
    </row>
    <row r="97" spans="1:17" x14ac:dyDescent="0.25">
      <c r="A97" s="367"/>
      <c r="B97" s="368"/>
      <c r="C97" s="381"/>
      <c r="D97" s="371" t="s">
        <v>245</v>
      </c>
      <c r="E97" s="372"/>
      <c r="F97" s="372"/>
      <c r="G97" s="372"/>
      <c r="H97" s="372"/>
      <c r="I97" s="373"/>
      <c r="J97" s="374">
        <v>137</v>
      </c>
      <c r="K97" s="375">
        <v>8</v>
      </c>
      <c r="L97" s="375">
        <v>1</v>
      </c>
      <c r="M97" s="376">
        <v>6740000000</v>
      </c>
      <c r="N97" s="377">
        <v>0</v>
      </c>
      <c r="O97" s="378">
        <f>O98</f>
        <v>4010125.3</v>
      </c>
      <c r="P97" s="378">
        <f>P98</f>
        <v>3988300</v>
      </c>
      <c r="Q97" s="379">
        <f>Q98</f>
        <v>3998300</v>
      </c>
    </row>
    <row r="98" spans="1:17" x14ac:dyDescent="0.25">
      <c r="A98" s="367"/>
      <c r="B98" s="368"/>
      <c r="C98" s="381"/>
      <c r="D98" s="371" t="s">
        <v>274</v>
      </c>
      <c r="E98" s="372"/>
      <c r="F98" s="372"/>
      <c r="G98" s="372"/>
      <c r="H98" s="372"/>
      <c r="I98" s="373"/>
      <c r="J98" s="374">
        <v>137</v>
      </c>
      <c r="K98" s="375">
        <v>8</v>
      </c>
      <c r="L98" s="375">
        <v>1</v>
      </c>
      <c r="M98" s="376">
        <v>6740400000</v>
      </c>
      <c r="N98" s="377">
        <v>0</v>
      </c>
      <c r="O98" s="378">
        <f>O104+O100+O106</f>
        <v>4010125.3</v>
      </c>
      <c r="P98" s="378">
        <f>P104+P100+P106</f>
        <v>3988300</v>
      </c>
      <c r="Q98" s="379">
        <f>Q104+Q100+Q106</f>
        <v>3998300</v>
      </c>
    </row>
    <row r="99" spans="1:17" x14ac:dyDescent="0.25">
      <c r="A99" s="367"/>
      <c r="B99" s="368"/>
      <c r="C99" s="381"/>
      <c r="D99" s="454"/>
      <c r="E99" s="371" t="s">
        <v>275</v>
      </c>
      <c r="F99" s="372"/>
      <c r="G99" s="372"/>
      <c r="H99" s="372"/>
      <c r="I99" s="373"/>
      <c r="J99" s="374">
        <v>137</v>
      </c>
      <c r="K99" s="375">
        <v>8</v>
      </c>
      <c r="L99" s="375">
        <v>1</v>
      </c>
      <c r="M99" s="376">
        <v>6740495220</v>
      </c>
      <c r="N99" s="377">
        <v>0</v>
      </c>
      <c r="O99" s="378">
        <f>O100</f>
        <v>874025.3</v>
      </c>
      <c r="P99" s="378">
        <f>P100</f>
        <v>985000</v>
      </c>
      <c r="Q99" s="379">
        <f>Q100</f>
        <v>995000</v>
      </c>
    </row>
    <row r="100" spans="1:17" x14ac:dyDescent="0.25">
      <c r="A100" s="367"/>
      <c r="B100" s="368"/>
      <c r="C100" s="381"/>
      <c r="D100" s="382"/>
      <c r="E100" s="382"/>
      <c r="F100" s="391" t="s">
        <v>252</v>
      </c>
      <c r="G100" s="392"/>
      <c r="H100" s="392"/>
      <c r="I100" s="393"/>
      <c r="J100" s="374">
        <v>137</v>
      </c>
      <c r="K100" s="375">
        <v>8</v>
      </c>
      <c r="L100" s="375">
        <v>1</v>
      </c>
      <c r="M100" s="376">
        <v>6740495220</v>
      </c>
      <c r="N100" s="377">
        <v>240</v>
      </c>
      <c r="O100" s="378">
        <f>O101+O102</f>
        <v>874025.3</v>
      </c>
      <c r="P100" s="378">
        <f>P101+P102</f>
        <v>985000</v>
      </c>
      <c r="Q100" s="379">
        <f>Q101+Q102</f>
        <v>995000</v>
      </c>
    </row>
    <row r="101" spans="1:17" x14ac:dyDescent="0.25">
      <c r="A101" s="367"/>
      <c r="B101" s="368"/>
      <c r="C101" s="381"/>
      <c r="D101" s="382"/>
      <c r="E101" s="382"/>
      <c r="F101" s="455" t="s">
        <v>304</v>
      </c>
      <c r="G101" s="455"/>
      <c r="H101" s="455"/>
      <c r="I101" s="455"/>
      <c r="J101" s="424">
        <v>137</v>
      </c>
      <c r="K101" s="419">
        <v>8</v>
      </c>
      <c r="L101" s="419">
        <v>1</v>
      </c>
      <c r="M101" s="376">
        <v>6740495220</v>
      </c>
      <c r="N101" s="425">
        <v>244</v>
      </c>
      <c r="O101" s="378">
        <v>500791.88</v>
      </c>
      <c r="P101" s="378">
        <v>600000</v>
      </c>
      <c r="Q101" s="379">
        <v>600000</v>
      </c>
    </row>
    <row r="102" spans="1:17" x14ac:dyDescent="0.25">
      <c r="A102" s="367"/>
      <c r="B102" s="368"/>
      <c r="C102" s="381"/>
      <c r="D102" s="382"/>
      <c r="E102" s="382"/>
      <c r="F102" s="456" t="s">
        <v>305</v>
      </c>
      <c r="G102" s="457"/>
      <c r="H102" s="457"/>
      <c r="I102" s="458"/>
      <c r="J102" s="424">
        <v>137</v>
      </c>
      <c r="K102" s="419">
        <v>8</v>
      </c>
      <c r="L102" s="419">
        <v>1</v>
      </c>
      <c r="M102" s="376">
        <v>6740495220</v>
      </c>
      <c r="N102" s="425">
        <v>247</v>
      </c>
      <c r="O102" s="378">
        <v>373233.42</v>
      </c>
      <c r="P102" s="378">
        <v>385000</v>
      </c>
      <c r="Q102" s="379">
        <v>395000</v>
      </c>
    </row>
    <row r="103" spans="1:17" x14ac:dyDescent="0.25">
      <c r="A103" s="399"/>
      <c r="B103" s="368"/>
      <c r="C103" s="381"/>
      <c r="D103" s="382"/>
      <c r="E103" s="382"/>
      <c r="F103" s="383" t="s">
        <v>276</v>
      </c>
      <c r="G103" s="383"/>
      <c r="H103" s="383"/>
      <c r="I103" s="383"/>
      <c r="J103" s="374">
        <v>137</v>
      </c>
      <c r="K103" s="375">
        <v>8</v>
      </c>
      <c r="L103" s="375">
        <v>1</v>
      </c>
      <c r="M103" s="394" t="s">
        <v>277</v>
      </c>
      <c r="N103" s="377">
        <v>0</v>
      </c>
      <c r="O103" s="378">
        <f>O104</f>
        <v>2450200</v>
      </c>
      <c r="P103" s="378">
        <f>P104</f>
        <v>3003300</v>
      </c>
      <c r="Q103" s="379">
        <f>Q104</f>
        <v>3003300</v>
      </c>
    </row>
    <row r="104" spans="1:17" x14ac:dyDescent="0.25">
      <c r="A104" s="399"/>
      <c r="B104" s="368"/>
      <c r="C104" s="381"/>
      <c r="D104" s="382"/>
      <c r="E104" s="382"/>
      <c r="F104" s="383" t="s">
        <v>61</v>
      </c>
      <c r="G104" s="459"/>
      <c r="H104" s="459"/>
      <c r="I104" s="459"/>
      <c r="J104" s="374">
        <v>137</v>
      </c>
      <c r="K104" s="375">
        <v>8</v>
      </c>
      <c r="L104" s="375">
        <v>1</v>
      </c>
      <c r="M104" s="394" t="s">
        <v>277</v>
      </c>
      <c r="N104" s="377">
        <v>540</v>
      </c>
      <c r="O104" s="378">
        <v>2450200</v>
      </c>
      <c r="P104" s="378">
        <v>3003300</v>
      </c>
      <c r="Q104" s="379">
        <v>3003300</v>
      </c>
    </row>
    <row r="105" spans="1:17" x14ac:dyDescent="0.25">
      <c r="A105" s="399"/>
      <c r="B105" s="368"/>
      <c r="C105" s="381"/>
      <c r="D105" s="382"/>
      <c r="E105" s="382"/>
      <c r="F105" s="391" t="s">
        <v>278</v>
      </c>
      <c r="G105" s="392"/>
      <c r="H105" s="392"/>
      <c r="I105" s="393"/>
      <c r="J105" s="374">
        <v>137</v>
      </c>
      <c r="K105" s="375">
        <v>8</v>
      </c>
      <c r="L105" s="375">
        <v>1</v>
      </c>
      <c r="M105" s="460" t="s">
        <v>279</v>
      </c>
      <c r="N105" s="377">
        <v>0</v>
      </c>
      <c r="O105" s="378">
        <f>O106</f>
        <v>685900</v>
      </c>
      <c r="P105" s="378">
        <v>0</v>
      </c>
      <c r="Q105" s="379">
        <v>0</v>
      </c>
    </row>
    <row r="106" spans="1:17" x14ac:dyDescent="0.25">
      <c r="A106" s="399"/>
      <c r="B106" s="368"/>
      <c r="C106" s="381"/>
      <c r="D106" s="382"/>
      <c r="E106" s="382"/>
      <c r="F106" s="426" t="s">
        <v>61</v>
      </c>
      <c r="G106" s="427"/>
      <c r="H106" s="427"/>
      <c r="I106" s="428"/>
      <c r="J106" s="374">
        <v>137</v>
      </c>
      <c r="K106" s="375">
        <v>8</v>
      </c>
      <c r="L106" s="375">
        <v>1</v>
      </c>
      <c r="M106" s="460" t="s">
        <v>279</v>
      </c>
      <c r="N106" s="377">
        <v>540</v>
      </c>
      <c r="O106" s="378">
        <v>685900</v>
      </c>
      <c r="P106" s="378">
        <v>0</v>
      </c>
      <c r="Q106" s="379">
        <v>0</v>
      </c>
    </row>
    <row r="107" spans="1:17" x14ac:dyDescent="0.25">
      <c r="A107" s="461" t="s">
        <v>280</v>
      </c>
      <c r="B107" s="462"/>
      <c r="C107" s="462"/>
      <c r="D107" s="462"/>
      <c r="E107" s="462"/>
      <c r="F107" s="462"/>
      <c r="G107" s="462"/>
      <c r="H107" s="462"/>
      <c r="I107" s="463"/>
      <c r="J107" s="361">
        <v>137</v>
      </c>
      <c r="K107" s="362">
        <v>10</v>
      </c>
      <c r="L107" s="362">
        <v>0</v>
      </c>
      <c r="M107" s="363">
        <v>0</v>
      </c>
      <c r="N107" s="364">
        <v>0</v>
      </c>
      <c r="O107" s="365">
        <f>O111</f>
        <v>208683.72</v>
      </c>
      <c r="P107" s="365">
        <f>P108</f>
        <v>192000</v>
      </c>
      <c r="Q107" s="366">
        <f>Q108</f>
        <v>192000</v>
      </c>
    </row>
    <row r="108" spans="1:17" x14ac:dyDescent="0.25">
      <c r="A108" s="464"/>
      <c r="B108" s="464"/>
      <c r="C108" s="464"/>
      <c r="D108" s="464"/>
      <c r="E108" s="464"/>
      <c r="F108" s="465" t="s">
        <v>281</v>
      </c>
      <c r="G108" s="466"/>
      <c r="H108" s="466"/>
      <c r="I108" s="466"/>
      <c r="J108" s="361">
        <v>137</v>
      </c>
      <c r="K108" s="362">
        <v>10</v>
      </c>
      <c r="L108" s="362">
        <v>1</v>
      </c>
      <c r="M108" s="363">
        <v>0</v>
      </c>
      <c r="N108" s="364">
        <v>0</v>
      </c>
      <c r="O108" s="365">
        <f>O114</f>
        <v>208683.72</v>
      </c>
      <c r="P108" s="365">
        <f>P114</f>
        <v>192000</v>
      </c>
      <c r="Q108" s="366">
        <f>Q114</f>
        <v>192000</v>
      </c>
    </row>
    <row r="109" spans="1:17" x14ac:dyDescent="0.25">
      <c r="A109" s="367"/>
      <c r="B109" s="368"/>
      <c r="C109" s="370"/>
      <c r="D109" s="371" t="s">
        <v>268</v>
      </c>
      <c r="E109" s="372"/>
      <c r="F109" s="372"/>
      <c r="G109" s="372"/>
      <c r="H109" s="372"/>
      <c r="I109" s="373"/>
      <c r="J109" s="374">
        <v>137</v>
      </c>
      <c r="K109" s="375">
        <v>10</v>
      </c>
      <c r="L109" s="375">
        <v>1</v>
      </c>
      <c r="M109" s="376">
        <v>6700000000</v>
      </c>
      <c r="N109" s="377">
        <v>0</v>
      </c>
      <c r="O109" s="378">
        <f>O111</f>
        <v>208683.72</v>
      </c>
      <c r="P109" s="378">
        <f>P111</f>
        <v>192000</v>
      </c>
      <c r="Q109" s="379">
        <f>Q111</f>
        <v>192000</v>
      </c>
    </row>
    <row r="110" spans="1:17" x14ac:dyDescent="0.25">
      <c r="A110" s="367"/>
      <c r="B110" s="368"/>
      <c r="C110" s="381"/>
      <c r="D110" s="371" t="s">
        <v>245</v>
      </c>
      <c r="E110" s="372"/>
      <c r="F110" s="372"/>
      <c r="G110" s="372"/>
      <c r="H110" s="372"/>
      <c r="I110" s="373"/>
      <c r="J110" s="374">
        <v>137</v>
      </c>
      <c r="K110" s="375">
        <v>10</v>
      </c>
      <c r="L110" s="375">
        <v>1</v>
      </c>
      <c r="M110" s="376">
        <v>6740000000</v>
      </c>
      <c r="N110" s="377">
        <v>0</v>
      </c>
      <c r="O110" s="378">
        <f t="shared" ref="O110:Q111" si="19">O111</f>
        <v>208683.72</v>
      </c>
      <c r="P110" s="378">
        <f t="shared" si="19"/>
        <v>192000</v>
      </c>
      <c r="Q110" s="379">
        <f t="shared" si="19"/>
        <v>192000</v>
      </c>
    </row>
    <row r="111" spans="1:17" x14ac:dyDescent="0.25">
      <c r="A111" s="367"/>
      <c r="B111" s="368"/>
      <c r="C111" s="381"/>
      <c r="D111" s="371" t="s">
        <v>246</v>
      </c>
      <c r="E111" s="372"/>
      <c r="F111" s="372"/>
      <c r="G111" s="372"/>
      <c r="H111" s="372"/>
      <c r="I111" s="373"/>
      <c r="J111" s="374">
        <v>137</v>
      </c>
      <c r="K111" s="375">
        <v>10</v>
      </c>
      <c r="L111" s="375">
        <v>1</v>
      </c>
      <c r="M111" s="376">
        <v>6740500000</v>
      </c>
      <c r="N111" s="377">
        <v>0</v>
      </c>
      <c r="O111" s="378">
        <f t="shared" si="19"/>
        <v>208683.72</v>
      </c>
      <c r="P111" s="378">
        <f t="shared" si="19"/>
        <v>192000</v>
      </c>
      <c r="Q111" s="379">
        <f t="shared" si="19"/>
        <v>192000</v>
      </c>
    </row>
    <row r="112" spans="1:17" x14ac:dyDescent="0.25">
      <c r="A112" s="464"/>
      <c r="B112" s="464"/>
      <c r="C112" s="467"/>
      <c r="D112" s="468" t="s">
        <v>282</v>
      </c>
      <c r="E112" s="469"/>
      <c r="F112" s="469"/>
      <c r="G112" s="469"/>
      <c r="H112" s="469"/>
      <c r="I112" s="470"/>
      <c r="J112" s="374">
        <v>137</v>
      </c>
      <c r="K112" s="375">
        <v>10</v>
      </c>
      <c r="L112" s="375">
        <v>1</v>
      </c>
      <c r="M112" s="471">
        <v>6740525050</v>
      </c>
      <c r="N112" s="377">
        <v>0</v>
      </c>
      <c r="O112" s="378">
        <f>O114</f>
        <v>208683.72</v>
      </c>
      <c r="P112" s="378">
        <f>P114</f>
        <v>192000</v>
      </c>
      <c r="Q112" s="379">
        <f>Q114</f>
        <v>192000</v>
      </c>
    </row>
    <row r="113" spans="1:17" x14ac:dyDescent="0.25">
      <c r="A113" s="464"/>
      <c r="B113" s="464"/>
      <c r="C113" s="467"/>
      <c r="D113" s="467"/>
      <c r="E113" s="472" t="s">
        <v>283</v>
      </c>
      <c r="F113" s="473"/>
      <c r="G113" s="473"/>
      <c r="H113" s="473"/>
      <c r="I113" s="474"/>
      <c r="J113" s="374">
        <v>137</v>
      </c>
      <c r="K113" s="375">
        <v>10</v>
      </c>
      <c r="L113" s="375">
        <v>1</v>
      </c>
      <c r="M113" s="471">
        <v>6740525050</v>
      </c>
      <c r="N113" s="377">
        <v>310</v>
      </c>
      <c r="O113" s="378">
        <f>O114</f>
        <v>208683.72</v>
      </c>
      <c r="P113" s="378">
        <f>P114</f>
        <v>192000</v>
      </c>
      <c r="Q113" s="379">
        <f>Q114</f>
        <v>192000</v>
      </c>
    </row>
    <row r="114" spans="1:17" x14ac:dyDescent="0.25">
      <c r="A114" s="464"/>
      <c r="B114" s="464"/>
      <c r="C114" s="464"/>
      <c r="D114" s="468" t="s">
        <v>310</v>
      </c>
      <c r="E114" s="469"/>
      <c r="F114" s="469"/>
      <c r="G114" s="469"/>
      <c r="H114" s="469"/>
      <c r="I114" s="470"/>
      <c r="J114" s="374">
        <v>137</v>
      </c>
      <c r="K114" s="375">
        <v>10</v>
      </c>
      <c r="L114" s="375">
        <v>1</v>
      </c>
      <c r="M114" s="471">
        <v>6740525050</v>
      </c>
      <c r="N114" s="377">
        <v>312</v>
      </c>
      <c r="O114" s="378">
        <v>208683.72</v>
      </c>
      <c r="P114" s="378">
        <v>192000</v>
      </c>
      <c r="Q114" s="379">
        <v>192000</v>
      </c>
    </row>
    <row r="115" spans="1:17" x14ac:dyDescent="0.25">
      <c r="A115" s="461" t="s">
        <v>199</v>
      </c>
      <c r="B115" s="462"/>
      <c r="C115" s="462"/>
      <c r="D115" s="462"/>
      <c r="E115" s="462"/>
      <c r="F115" s="462"/>
      <c r="G115" s="462"/>
      <c r="H115" s="462"/>
      <c r="I115" s="463"/>
      <c r="J115" s="361">
        <v>137</v>
      </c>
      <c r="K115" s="475">
        <v>11</v>
      </c>
      <c r="L115" s="475">
        <v>0</v>
      </c>
      <c r="M115" s="363">
        <v>0</v>
      </c>
      <c r="N115" s="476">
        <v>0</v>
      </c>
      <c r="O115" s="477">
        <f t="shared" ref="O115:Q121" si="20">O116</f>
        <v>1056635</v>
      </c>
      <c r="P115" s="477">
        <f t="shared" si="20"/>
        <v>0</v>
      </c>
      <c r="Q115" s="478">
        <f t="shared" si="20"/>
        <v>0</v>
      </c>
    </row>
    <row r="116" spans="1:17" x14ac:dyDescent="0.25">
      <c r="A116" s="464"/>
      <c r="B116" s="464"/>
      <c r="C116" s="461" t="s">
        <v>198</v>
      </c>
      <c r="D116" s="462"/>
      <c r="E116" s="462"/>
      <c r="F116" s="462"/>
      <c r="G116" s="462"/>
      <c r="H116" s="462"/>
      <c r="I116" s="463"/>
      <c r="J116" s="361">
        <v>137</v>
      </c>
      <c r="K116" s="475">
        <v>11</v>
      </c>
      <c r="L116" s="475">
        <v>1</v>
      </c>
      <c r="M116" s="363">
        <v>0</v>
      </c>
      <c r="N116" s="476">
        <v>0</v>
      </c>
      <c r="O116" s="477">
        <f>O117+O124</f>
        <v>1056635</v>
      </c>
      <c r="P116" s="477">
        <f t="shared" si="20"/>
        <v>0</v>
      </c>
      <c r="Q116" s="478">
        <f t="shared" si="20"/>
        <v>0</v>
      </c>
    </row>
    <row r="117" spans="1:17" x14ac:dyDescent="0.25">
      <c r="A117" s="464"/>
      <c r="B117" s="464"/>
      <c r="C117" s="464"/>
      <c r="D117" s="468" t="s">
        <v>268</v>
      </c>
      <c r="E117" s="469"/>
      <c r="F117" s="469"/>
      <c r="G117" s="469"/>
      <c r="H117" s="469"/>
      <c r="I117" s="470"/>
      <c r="J117" s="374">
        <v>137</v>
      </c>
      <c r="K117" s="479">
        <v>11</v>
      </c>
      <c r="L117" s="479">
        <v>1</v>
      </c>
      <c r="M117" s="376">
        <v>6700000000</v>
      </c>
      <c r="N117" s="480">
        <v>0</v>
      </c>
      <c r="O117" s="481">
        <f t="shared" si="20"/>
        <v>50000</v>
      </c>
      <c r="P117" s="481">
        <f t="shared" si="20"/>
        <v>0</v>
      </c>
      <c r="Q117" s="482">
        <f t="shared" si="20"/>
        <v>0</v>
      </c>
    </row>
    <row r="118" spans="1:17" x14ac:dyDescent="0.25">
      <c r="A118" s="464"/>
      <c r="B118" s="464"/>
      <c r="C118" s="464"/>
      <c r="D118" s="483" t="s">
        <v>245</v>
      </c>
      <c r="E118" s="484"/>
      <c r="F118" s="484"/>
      <c r="G118" s="484"/>
      <c r="H118" s="484"/>
      <c r="I118" s="485"/>
      <c r="J118" s="374">
        <v>137</v>
      </c>
      <c r="K118" s="479">
        <v>11</v>
      </c>
      <c r="L118" s="479">
        <v>1</v>
      </c>
      <c r="M118" s="376">
        <v>6740000000</v>
      </c>
      <c r="N118" s="480">
        <v>0</v>
      </c>
      <c r="O118" s="481">
        <f t="shared" si="20"/>
        <v>50000</v>
      </c>
      <c r="P118" s="481">
        <f t="shared" si="20"/>
        <v>0</v>
      </c>
      <c r="Q118" s="482">
        <f t="shared" si="20"/>
        <v>0</v>
      </c>
    </row>
    <row r="119" spans="1:17" x14ac:dyDescent="0.25">
      <c r="A119" s="464"/>
      <c r="B119" s="464"/>
      <c r="C119" s="464"/>
      <c r="D119" s="483" t="s">
        <v>274</v>
      </c>
      <c r="E119" s="484"/>
      <c r="F119" s="484"/>
      <c r="G119" s="484"/>
      <c r="H119" s="484"/>
      <c r="I119" s="485"/>
      <c r="J119" s="374">
        <v>137</v>
      </c>
      <c r="K119" s="479">
        <v>11</v>
      </c>
      <c r="L119" s="479">
        <v>1</v>
      </c>
      <c r="M119" s="486">
        <v>6740400000</v>
      </c>
      <c r="N119" s="480">
        <v>0</v>
      </c>
      <c r="O119" s="481">
        <f t="shared" si="20"/>
        <v>50000</v>
      </c>
      <c r="P119" s="481">
        <f t="shared" si="20"/>
        <v>0</v>
      </c>
      <c r="Q119" s="482">
        <f t="shared" si="20"/>
        <v>0</v>
      </c>
    </row>
    <row r="120" spans="1:17" x14ac:dyDescent="0.25">
      <c r="A120" s="464"/>
      <c r="B120" s="464"/>
      <c r="C120" s="464"/>
      <c r="D120" s="487"/>
      <c r="E120" s="483" t="s">
        <v>284</v>
      </c>
      <c r="F120" s="484"/>
      <c r="G120" s="484"/>
      <c r="H120" s="484"/>
      <c r="I120" s="485"/>
      <c r="J120" s="374">
        <v>137</v>
      </c>
      <c r="K120" s="479">
        <v>11</v>
      </c>
      <c r="L120" s="479">
        <v>1</v>
      </c>
      <c r="M120" s="486">
        <v>6740495240</v>
      </c>
      <c r="N120" s="480">
        <v>0</v>
      </c>
      <c r="O120" s="481">
        <f t="shared" si="20"/>
        <v>50000</v>
      </c>
      <c r="P120" s="481">
        <f t="shared" si="20"/>
        <v>0</v>
      </c>
      <c r="Q120" s="482">
        <f t="shared" si="20"/>
        <v>0</v>
      </c>
    </row>
    <row r="121" spans="1:17" x14ac:dyDescent="0.25">
      <c r="A121" s="464"/>
      <c r="B121" s="464"/>
      <c r="C121" s="464"/>
      <c r="D121" s="487"/>
      <c r="E121" s="487"/>
      <c r="F121" s="426" t="s">
        <v>252</v>
      </c>
      <c r="G121" s="427"/>
      <c r="H121" s="427"/>
      <c r="I121" s="428"/>
      <c r="J121" s="374">
        <v>137</v>
      </c>
      <c r="K121" s="479">
        <v>11</v>
      </c>
      <c r="L121" s="479">
        <v>1</v>
      </c>
      <c r="M121" s="486">
        <v>6740495240</v>
      </c>
      <c r="N121" s="480">
        <v>240</v>
      </c>
      <c r="O121" s="481">
        <f t="shared" si="20"/>
        <v>50000</v>
      </c>
      <c r="P121" s="481">
        <f t="shared" si="20"/>
        <v>0</v>
      </c>
      <c r="Q121" s="482">
        <f t="shared" si="20"/>
        <v>0</v>
      </c>
    </row>
    <row r="122" spans="1:17" x14ac:dyDescent="0.25">
      <c r="A122" s="464"/>
      <c r="B122" s="464"/>
      <c r="C122" s="464"/>
      <c r="D122" s="487"/>
      <c r="E122" s="487"/>
      <c r="F122" s="456" t="s">
        <v>304</v>
      </c>
      <c r="G122" s="457"/>
      <c r="H122" s="457"/>
      <c r="I122" s="458"/>
      <c r="J122" s="374">
        <v>137</v>
      </c>
      <c r="K122" s="479">
        <v>11</v>
      </c>
      <c r="L122" s="479">
        <v>1</v>
      </c>
      <c r="M122" s="486">
        <v>6740495240</v>
      </c>
      <c r="N122" s="480">
        <v>244</v>
      </c>
      <c r="O122" s="481">
        <v>50000</v>
      </c>
      <c r="P122" s="481">
        <v>0</v>
      </c>
      <c r="Q122" s="482">
        <v>0</v>
      </c>
    </row>
    <row r="123" spans="1:17" x14ac:dyDescent="0.25">
      <c r="A123" s="464"/>
      <c r="B123" s="464"/>
      <c r="C123" s="464"/>
      <c r="D123" s="456" t="s">
        <v>285</v>
      </c>
      <c r="E123" s="457"/>
      <c r="F123" s="457"/>
      <c r="G123" s="457"/>
      <c r="H123" s="457"/>
      <c r="I123" s="458"/>
      <c r="J123" s="488">
        <v>137</v>
      </c>
      <c r="K123" s="479">
        <v>11</v>
      </c>
      <c r="L123" s="479">
        <v>1</v>
      </c>
      <c r="M123" s="486">
        <v>6750000000</v>
      </c>
      <c r="N123" s="480">
        <v>0</v>
      </c>
      <c r="O123" s="481">
        <f>O124</f>
        <v>1006635</v>
      </c>
      <c r="P123" s="481">
        <f t="shared" ref="P123:Q123" si="21">P124</f>
        <v>0</v>
      </c>
      <c r="Q123" s="379">
        <f t="shared" si="21"/>
        <v>0</v>
      </c>
    </row>
    <row r="124" spans="1:17" x14ac:dyDescent="0.25">
      <c r="A124" s="464"/>
      <c r="B124" s="464"/>
      <c r="C124" s="464"/>
      <c r="D124" s="456" t="s">
        <v>286</v>
      </c>
      <c r="E124" s="457"/>
      <c r="F124" s="457"/>
      <c r="G124" s="457"/>
      <c r="H124" s="457"/>
      <c r="I124" s="458"/>
      <c r="J124" s="488">
        <v>137</v>
      </c>
      <c r="K124" s="479">
        <v>11</v>
      </c>
      <c r="L124" s="479">
        <v>1</v>
      </c>
      <c r="M124" s="486" t="s">
        <v>287</v>
      </c>
      <c r="N124" s="480">
        <v>0</v>
      </c>
      <c r="O124" s="481">
        <f>O125+O128</f>
        <v>1006635</v>
      </c>
      <c r="P124" s="481">
        <f t="shared" ref="P124:Q124" si="22">P125+P128</f>
        <v>0</v>
      </c>
      <c r="Q124" s="482">
        <f t="shared" si="22"/>
        <v>0</v>
      </c>
    </row>
    <row r="125" spans="1:17" x14ac:dyDescent="0.25">
      <c r="A125" s="464"/>
      <c r="B125" s="464"/>
      <c r="C125" s="464"/>
      <c r="D125" s="487"/>
      <c r="E125" s="487"/>
      <c r="F125" s="385" t="s">
        <v>288</v>
      </c>
      <c r="G125" s="385"/>
      <c r="H125" s="385"/>
      <c r="I125" s="385"/>
      <c r="J125" s="488">
        <v>137</v>
      </c>
      <c r="K125" s="479">
        <v>11</v>
      </c>
      <c r="L125" s="479">
        <v>1</v>
      </c>
      <c r="M125" s="486" t="s">
        <v>289</v>
      </c>
      <c r="N125" s="480">
        <v>0</v>
      </c>
      <c r="O125" s="481">
        <f>O126</f>
        <v>743333</v>
      </c>
      <c r="P125" s="481">
        <f t="shared" ref="P125:Q126" si="23">P126</f>
        <v>0</v>
      </c>
      <c r="Q125" s="482">
        <f t="shared" si="23"/>
        <v>0</v>
      </c>
    </row>
    <row r="126" spans="1:17" x14ac:dyDescent="0.25">
      <c r="A126" s="464"/>
      <c r="B126" s="464"/>
      <c r="C126" s="464"/>
      <c r="D126" s="487"/>
      <c r="E126" s="487"/>
      <c r="F126" s="385" t="s">
        <v>252</v>
      </c>
      <c r="G126" s="385"/>
      <c r="H126" s="385"/>
      <c r="I126" s="385"/>
      <c r="J126" s="488">
        <v>137</v>
      </c>
      <c r="K126" s="479">
        <v>11</v>
      </c>
      <c r="L126" s="479">
        <v>1</v>
      </c>
      <c r="M126" s="486" t="s">
        <v>289</v>
      </c>
      <c r="N126" s="480">
        <v>240</v>
      </c>
      <c r="O126" s="481">
        <f>O127</f>
        <v>743333</v>
      </c>
      <c r="P126" s="481">
        <f t="shared" si="23"/>
        <v>0</v>
      </c>
      <c r="Q126" s="482">
        <f t="shared" si="23"/>
        <v>0</v>
      </c>
    </row>
    <row r="127" spans="1:17" x14ac:dyDescent="0.25">
      <c r="A127" s="464"/>
      <c r="B127" s="464"/>
      <c r="C127" s="464"/>
      <c r="D127" s="487"/>
      <c r="E127" s="487"/>
      <c r="F127" s="385" t="s">
        <v>304</v>
      </c>
      <c r="G127" s="385"/>
      <c r="H127" s="385"/>
      <c r="I127" s="385"/>
      <c r="J127" s="488">
        <v>137</v>
      </c>
      <c r="K127" s="479">
        <v>11</v>
      </c>
      <c r="L127" s="479">
        <v>1</v>
      </c>
      <c r="M127" s="486" t="s">
        <v>289</v>
      </c>
      <c r="N127" s="480">
        <v>244</v>
      </c>
      <c r="O127" s="481">
        <v>743333</v>
      </c>
      <c r="P127" s="481">
        <v>0</v>
      </c>
      <c r="Q127" s="482">
        <v>0</v>
      </c>
    </row>
    <row r="128" spans="1:17" x14ac:dyDescent="0.25">
      <c r="A128" s="464"/>
      <c r="B128" s="464"/>
      <c r="C128" s="464"/>
      <c r="D128" s="487"/>
      <c r="E128" s="487"/>
      <c r="F128" s="385" t="s">
        <v>290</v>
      </c>
      <c r="G128" s="385"/>
      <c r="H128" s="385"/>
      <c r="I128" s="385"/>
      <c r="J128" s="488">
        <v>137</v>
      </c>
      <c r="K128" s="479">
        <v>11</v>
      </c>
      <c r="L128" s="479">
        <v>1</v>
      </c>
      <c r="M128" s="486" t="s">
        <v>291</v>
      </c>
      <c r="N128" s="480">
        <v>0</v>
      </c>
      <c r="O128" s="481">
        <f>O129</f>
        <v>263302</v>
      </c>
      <c r="P128" s="481">
        <f t="shared" ref="P128:Q129" si="24">P129</f>
        <v>0</v>
      </c>
      <c r="Q128" s="482">
        <f t="shared" si="24"/>
        <v>0</v>
      </c>
    </row>
    <row r="129" spans="1:17" x14ac:dyDescent="0.25">
      <c r="A129" s="464"/>
      <c r="B129" s="464"/>
      <c r="C129" s="464"/>
      <c r="D129" s="487"/>
      <c r="E129" s="487"/>
      <c r="F129" s="385" t="s">
        <v>252</v>
      </c>
      <c r="G129" s="385"/>
      <c r="H129" s="385"/>
      <c r="I129" s="385"/>
      <c r="J129" s="488">
        <v>137</v>
      </c>
      <c r="K129" s="479">
        <v>11</v>
      </c>
      <c r="L129" s="479">
        <v>1</v>
      </c>
      <c r="M129" s="486" t="s">
        <v>291</v>
      </c>
      <c r="N129" s="480">
        <v>240</v>
      </c>
      <c r="O129" s="481">
        <f>O130</f>
        <v>263302</v>
      </c>
      <c r="P129" s="481">
        <f t="shared" si="24"/>
        <v>0</v>
      </c>
      <c r="Q129" s="379">
        <f t="shared" si="24"/>
        <v>0</v>
      </c>
    </row>
    <row r="130" spans="1:17" x14ac:dyDescent="0.25">
      <c r="A130" s="464"/>
      <c r="B130" s="464"/>
      <c r="C130" s="464"/>
      <c r="D130" s="487"/>
      <c r="E130" s="487"/>
      <c r="F130" s="385" t="s">
        <v>304</v>
      </c>
      <c r="G130" s="385"/>
      <c r="H130" s="385"/>
      <c r="I130" s="385"/>
      <c r="J130" s="488">
        <v>137</v>
      </c>
      <c r="K130" s="479">
        <v>11</v>
      </c>
      <c r="L130" s="479">
        <v>1</v>
      </c>
      <c r="M130" s="486" t="s">
        <v>291</v>
      </c>
      <c r="N130" s="480">
        <v>244</v>
      </c>
      <c r="O130" s="481">
        <v>263302</v>
      </c>
      <c r="P130" s="481">
        <v>0</v>
      </c>
      <c r="Q130" s="482">
        <v>0</v>
      </c>
    </row>
    <row r="131" spans="1:17" ht="15.75" thickBot="1" x14ac:dyDescent="0.3">
      <c r="A131" s="489"/>
      <c r="B131" s="490" t="s">
        <v>311</v>
      </c>
      <c r="C131" s="491"/>
      <c r="D131" s="491"/>
      <c r="E131" s="491"/>
      <c r="F131" s="491"/>
      <c r="G131" s="491"/>
      <c r="H131" s="491"/>
      <c r="I131" s="492"/>
      <c r="J131" s="493" t="s">
        <v>37</v>
      </c>
      <c r="K131" s="493" t="s">
        <v>37</v>
      </c>
      <c r="L131" s="493" t="s">
        <v>37</v>
      </c>
      <c r="M131" s="493" t="s">
        <v>37</v>
      </c>
      <c r="N131" s="493" t="s">
        <v>37</v>
      </c>
      <c r="O131" s="494">
        <f>O11+O19+O38+O44+O52+O62+O78+O86+O95+O108+O115</f>
        <v>20391959.07</v>
      </c>
      <c r="P131" s="494">
        <f>P11+P19+P38+P44+P52+P62+P78+P86+P95+P108+P8</f>
        <v>16740300</v>
      </c>
      <c r="Q131" s="495">
        <f>Q11+Q19+Q38+Q44+Q52+Q62+Q78+Q86+Q95+Q108+Q8</f>
        <v>17075700</v>
      </c>
    </row>
    <row r="135" spans="1:17" x14ac:dyDescent="0.25">
      <c r="H135" s="496"/>
    </row>
  </sheetData>
  <mergeCells count="126">
    <mergeCell ref="F126:I126"/>
    <mergeCell ref="F127:I127"/>
    <mergeCell ref="F128:I128"/>
    <mergeCell ref="F129:I129"/>
    <mergeCell ref="F130:I130"/>
    <mergeCell ref="B131:I131"/>
    <mergeCell ref="E120:I120"/>
    <mergeCell ref="F121:I121"/>
    <mergeCell ref="F122:I122"/>
    <mergeCell ref="D123:I123"/>
    <mergeCell ref="D124:I124"/>
    <mergeCell ref="F125:I125"/>
    <mergeCell ref="D114:I114"/>
    <mergeCell ref="A115:I115"/>
    <mergeCell ref="C116:I116"/>
    <mergeCell ref="D117:I117"/>
    <mergeCell ref="D118:I118"/>
    <mergeCell ref="D119:I119"/>
    <mergeCell ref="F108:I108"/>
    <mergeCell ref="D109:I109"/>
    <mergeCell ref="D110:I110"/>
    <mergeCell ref="D111:I111"/>
    <mergeCell ref="D112:I112"/>
    <mergeCell ref="E113:I113"/>
    <mergeCell ref="F102:I102"/>
    <mergeCell ref="F103:I103"/>
    <mergeCell ref="F104:I104"/>
    <mergeCell ref="F105:I105"/>
    <mergeCell ref="F106:I106"/>
    <mergeCell ref="A107:I107"/>
    <mergeCell ref="D96:I96"/>
    <mergeCell ref="D97:I97"/>
    <mergeCell ref="D98:I98"/>
    <mergeCell ref="E99:I99"/>
    <mergeCell ref="F100:I100"/>
    <mergeCell ref="F101:I101"/>
    <mergeCell ref="D90:I90"/>
    <mergeCell ref="D91:I91"/>
    <mergeCell ref="F92:I92"/>
    <mergeCell ref="F93:I93"/>
    <mergeCell ref="A94:I94"/>
    <mergeCell ref="C95:I95"/>
    <mergeCell ref="E84:I84"/>
    <mergeCell ref="E85:I85"/>
    <mergeCell ref="A86:I86"/>
    <mergeCell ref="C87:I87"/>
    <mergeCell ref="D88:I88"/>
    <mergeCell ref="D89:I89"/>
    <mergeCell ref="C78:I78"/>
    <mergeCell ref="D79:I79"/>
    <mergeCell ref="D80:I80"/>
    <mergeCell ref="D81:I81"/>
    <mergeCell ref="D82:I82"/>
    <mergeCell ref="E83:I83"/>
    <mergeCell ref="D72:I72"/>
    <mergeCell ref="D73:I73"/>
    <mergeCell ref="E74:I74"/>
    <mergeCell ref="F75:I75"/>
    <mergeCell ref="F76:I76"/>
    <mergeCell ref="A77:I77"/>
    <mergeCell ref="D66:I66"/>
    <mergeCell ref="E67:I67"/>
    <mergeCell ref="F68:I68"/>
    <mergeCell ref="F69:I69"/>
    <mergeCell ref="C70:I70"/>
    <mergeCell ref="D71:I71"/>
    <mergeCell ref="F60:I60"/>
    <mergeCell ref="F61:I61"/>
    <mergeCell ref="A62:I62"/>
    <mergeCell ref="C63:I63"/>
    <mergeCell ref="D64:I64"/>
    <mergeCell ref="D65:I65"/>
    <mergeCell ref="D54:I54"/>
    <mergeCell ref="D55:I55"/>
    <mergeCell ref="F56:I56"/>
    <mergeCell ref="F57:I57"/>
    <mergeCell ref="F58:I58"/>
    <mergeCell ref="F59:I59"/>
    <mergeCell ref="F48:I48"/>
    <mergeCell ref="F49:I49"/>
    <mergeCell ref="F50:I50"/>
    <mergeCell ref="A51:I51"/>
    <mergeCell ref="C52:I52"/>
    <mergeCell ref="D53:I53"/>
    <mergeCell ref="F42:I42"/>
    <mergeCell ref="F43:I43"/>
    <mergeCell ref="D44:I44"/>
    <mergeCell ref="D45:I45"/>
    <mergeCell ref="D46:I46"/>
    <mergeCell ref="D47:I47"/>
    <mergeCell ref="F36:I36"/>
    <mergeCell ref="F37:I37"/>
    <mergeCell ref="D38:I38"/>
    <mergeCell ref="D39:I39"/>
    <mergeCell ref="D40:I40"/>
    <mergeCell ref="D41:I41"/>
    <mergeCell ref="F30:I30"/>
    <mergeCell ref="F31:I31"/>
    <mergeCell ref="F32:I32"/>
    <mergeCell ref="F33:I33"/>
    <mergeCell ref="F34:I34"/>
    <mergeCell ref="F35:I35"/>
    <mergeCell ref="F24:I24"/>
    <mergeCell ref="F25:I25"/>
    <mergeCell ref="F26:I26"/>
    <mergeCell ref="F27:I27"/>
    <mergeCell ref="F28:I28"/>
    <mergeCell ref="F29:I29"/>
    <mergeCell ref="F18:I18"/>
    <mergeCell ref="C19:I19"/>
    <mergeCell ref="D20:I20"/>
    <mergeCell ref="D21:I21"/>
    <mergeCell ref="D22:I22"/>
    <mergeCell ref="E23:I23"/>
    <mergeCell ref="D12:I12"/>
    <mergeCell ref="D13:I13"/>
    <mergeCell ref="D14:I14"/>
    <mergeCell ref="E15:I15"/>
    <mergeCell ref="F16:I16"/>
    <mergeCell ref="F17:I17"/>
    <mergeCell ref="A4:Q5"/>
    <mergeCell ref="A7:I7"/>
    <mergeCell ref="C8:I8"/>
    <mergeCell ref="A9:I9"/>
    <mergeCell ref="A10:I10"/>
    <mergeCell ref="C11:I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workbookViewId="0"/>
  </sheetViews>
  <sheetFormatPr defaultRowHeight="14.25" x14ac:dyDescent="0.2"/>
  <cols>
    <col min="1" max="1" width="1.85546875" customWidth="1"/>
    <col min="2" max="2" width="0.7109375" style="498" customWidth="1"/>
    <col min="3" max="3" width="1.42578125" style="498" customWidth="1"/>
    <col min="4" max="6" width="9.140625" style="498"/>
    <col min="7" max="7" width="5.28515625" style="498" customWidth="1"/>
    <col min="8" max="11" width="9.140625" style="498" hidden="1" customWidth="1"/>
    <col min="12" max="12" width="12.85546875" style="498" customWidth="1"/>
    <col min="13" max="13" width="6.42578125" style="498" customWidth="1"/>
    <col min="14" max="14" width="6.7109375" style="498" customWidth="1"/>
    <col min="15" max="15" width="7.28515625" style="498" customWidth="1"/>
    <col min="16" max="18" width="14.28515625" style="498" customWidth="1"/>
    <col min="19" max="19" width="14.28515625" customWidth="1"/>
  </cols>
  <sheetData>
    <row r="1" spans="1:21" x14ac:dyDescent="0.2">
      <c r="Q1" s="162" t="s">
        <v>312</v>
      </c>
      <c r="R1" s="499"/>
    </row>
    <row r="2" spans="1:21" x14ac:dyDescent="0.2">
      <c r="Q2" s="162" t="s">
        <v>193</v>
      </c>
      <c r="R2" s="499"/>
    </row>
    <row r="3" spans="1:21" x14ac:dyDescent="0.2">
      <c r="Q3" s="162" t="s">
        <v>313</v>
      </c>
      <c r="R3" s="499"/>
    </row>
    <row r="4" spans="1:21" x14ac:dyDescent="0.2">
      <c r="Q4" s="500" t="s">
        <v>314</v>
      </c>
      <c r="R4" s="499"/>
    </row>
    <row r="5" spans="1:21" x14ac:dyDescent="0.2">
      <c r="Q5" s="160"/>
      <c r="R5" s="499"/>
    </row>
    <row r="7" spans="1:21" ht="51" customHeight="1" x14ac:dyDescent="0.2">
      <c r="A7" s="501" t="s">
        <v>315</v>
      </c>
      <c r="B7" s="501"/>
      <c r="C7" s="501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2"/>
      <c r="T7" s="502"/>
      <c r="U7" s="502"/>
    </row>
    <row r="8" spans="1:21" ht="15" thickBot="1" x14ac:dyDescent="0.25">
      <c r="R8" s="503" t="s">
        <v>1</v>
      </c>
    </row>
    <row r="9" spans="1:21" ht="15.75" customHeight="1" thickBot="1" x14ac:dyDescent="0.25">
      <c r="B9" s="504" t="s">
        <v>233</v>
      </c>
      <c r="C9" s="505"/>
      <c r="D9" s="505"/>
      <c r="E9" s="505"/>
      <c r="F9" s="505"/>
      <c r="G9" s="505"/>
      <c r="H9" s="505"/>
      <c r="I9" s="505"/>
      <c r="J9" s="505"/>
      <c r="K9" s="506"/>
      <c r="L9" s="507" t="s">
        <v>297</v>
      </c>
      <c r="M9" s="507" t="s">
        <v>222</v>
      </c>
      <c r="N9" s="507" t="s">
        <v>221</v>
      </c>
      <c r="O9" s="507" t="s">
        <v>298</v>
      </c>
      <c r="P9" s="508">
        <v>2024</v>
      </c>
      <c r="Q9" s="509">
        <v>2025</v>
      </c>
      <c r="R9" s="510">
        <v>2026</v>
      </c>
      <c r="T9" s="30"/>
    </row>
    <row r="10" spans="1:21" ht="8.25" customHeight="1" thickBot="1" x14ac:dyDescent="0.25">
      <c r="B10" s="511"/>
      <c r="C10" s="512"/>
      <c r="D10" s="512"/>
      <c r="E10" s="512"/>
      <c r="F10" s="512"/>
      <c r="G10" s="512"/>
      <c r="H10" s="512"/>
      <c r="I10" s="512"/>
      <c r="J10" s="512"/>
      <c r="K10" s="513"/>
      <c r="L10" s="507"/>
      <c r="M10" s="507"/>
      <c r="N10" s="507"/>
      <c r="O10" s="507"/>
      <c r="P10" s="508"/>
      <c r="Q10" s="509"/>
      <c r="R10" s="514"/>
      <c r="S10" s="30"/>
      <c r="T10" s="30"/>
    </row>
    <row r="11" spans="1:21" ht="19.5" customHeight="1" x14ac:dyDescent="0.2">
      <c r="A11" s="515"/>
      <c r="B11" s="516" t="s">
        <v>218</v>
      </c>
      <c r="C11" s="517"/>
      <c r="D11" s="517"/>
      <c r="E11" s="517"/>
      <c r="F11" s="517"/>
      <c r="G11" s="518"/>
      <c r="H11" s="519"/>
      <c r="I11" s="519"/>
      <c r="J11" s="519"/>
      <c r="K11" s="519"/>
      <c r="L11" s="520">
        <v>0</v>
      </c>
      <c r="M11" s="521">
        <v>0</v>
      </c>
      <c r="N11" s="521">
        <v>0</v>
      </c>
      <c r="O11" s="522">
        <v>0</v>
      </c>
      <c r="P11" s="523">
        <v>0</v>
      </c>
      <c r="Q11" s="523">
        <v>407875</v>
      </c>
      <c r="R11" s="524">
        <v>830500</v>
      </c>
      <c r="S11" s="30"/>
      <c r="T11" s="30"/>
    </row>
    <row r="12" spans="1:21" s="525" customFormat="1" ht="96.75" customHeight="1" x14ac:dyDescent="0.25">
      <c r="B12" s="526" t="s">
        <v>268</v>
      </c>
      <c r="C12" s="526"/>
      <c r="D12" s="526"/>
      <c r="E12" s="526"/>
      <c r="F12" s="526"/>
      <c r="G12" s="526"/>
      <c r="H12" s="526"/>
      <c r="I12" s="526"/>
      <c r="J12" s="526"/>
      <c r="K12" s="527"/>
      <c r="L12" s="520" t="s">
        <v>316</v>
      </c>
      <c r="M12" s="528">
        <v>0</v>
      </c>
      <c r="N12" s="528">
        <v>0</v>
      </c>
      <c r="O12" s="522">
        <v>0</v>
      </c>
      <c r="P12" s="529">
        <f>P14+P23+P28+P50++P33+P86</f>
        <v>20391959.07</v>
      </c>
      <c r="Q12" s="529">
        <f>Q14+Q23+Q28+Q50++Q33+Q11</f>
        <v>16740300</v>
      </c>
      <c r="R12" s="530">
        <f>R14+R23+R28+R50++R33+R11</f>
        <v>17075700</v>
      </c>
      <c r="S12" s="531"/>
    </row>
    <row r="13" spans="1:21" s="525" customFormat="1" ht="40.5" customHeight="1" x14ac:dyDescent="0.25">
      <c r="B13" s="532" t="s">
        <v>245</v>
      </c>
      <c r="C13" s="533"/>
      <c r="D13" s="533"/>
      <c r="E13" s="533"/>
      <c r="F13" s="533"/>
      <c r="G13" s="534"/>
      <c r="H13" s="535"/>
      <c r="I13" s="535"/>
      <c r="J13" s="535"/>
      <c r="K13" s="536"/>
      <c r="L13" s="537">
        <v>6740000000</v>
      </c>
      <c r="M13" s="528">
        <v>0</v>
      </c>
      <c r="N13" s="528">
        <v>0</v>
      </c>
      <c r="O13" s="522">
        <v>0</v>
      </c>
      <c r="P13" s="529">
        <f>P12</f>
        <v>20391959.07</v>
      </c>
      <c r="Q13" s="529">
        <f t="shared" ref="Q13:R13" si="0">Q12</f>
        <v>16740300</v>
      </c>
      <c r="R13" s="538">
        <f t="shared" si="0"/>
        <v>17075700</v>
      </c>
    </row>
    <row r="14" spans="1:21" s="525" customFormat="1" ht="33.75" customHeight="1" x14ac:dyDescent="0.25">
      <c r="B14" s="539"/>
      <c r="C14" s="540" t="s">
        <v>317</v>
      </c>
      <c r="D14" s="540"/>
      <c r="E14" s="540"/>
      <c r="F14" s="540"/>
      <c r="G14" s="540"/>
      <c r="H14" s="540"/>
      <c r="I14" s="540"/>
      <c r="J14" s="540"/>
      <c r="K14" s="541"/>
      <c r="L14" s="542">
        <v>6740100000</v>
      </c>
      <c r="M14" s="543">
        <v>0</v>
      </c>
      <c r="N14" s="543">
        <v>0</v>
      </c>
      <c r="O14" s="544">
        <v>0</v>
      </c>
      <c r="P14" s="545">
        <f>P19+P15</f>
        <v>425400</v>
      </c>
      <c r="Q14" s="545">
        <f>Q19+Q15</f>
        <v>425400</v>
      </c>
      <c r="R14" s="538">
        <f>R19+R15</f>
        <v>425400</v>
      </c>
    </row>
    <row r="15" spans="1:21" ht="33" customHeight="1" x14ac:dyDescent="0.2">
      <c r="B15" s="546" t="s">
        <v>267</v>
      </c>
      <c r="C15" s="546"/>
      <c r="D15" s="546"/>
      <c r="E15" s="546"/>
      <c r="F15" s="546"/>
      <c r="G15" s="546"/>
      <c r="H15" s="546"/>
      <c r="I15" s="546"/>
      <c r="J15" s="546"/>
      <c r="K15" s="547"/>
      <c r="L15" s="548">
        <v>6740120040</v>
      </c>
      <c r="M15" s="549">
        <v>0</v>
      </c>
      <c r="N15" s="549">
        <v>0</v>
      </c>
      <c r="O15" s="550" t="s">
        <v>318</v>
      </c>
      <c r="P15" s="551">
        <f t="shared" ref="P15:R17" si="1">P16</f>
        <v>15000</v>
      </c>
      <c r="Q15" s="551">
        <f t="shared" si="1"/>
        <v>15000</v>
      </c>
      <c r="R15" s="552">
        <f t="shared" si="1"/>
        <v>15000</v>
      </c>
    </row>
    <row r="16" spans="1:21" ht="38.25" customHeight="1" x14ac:dyDescent="0.2">
      <c r="B16" s="553" t="s">
        <v>210</v>
      </c>
      <c r="C16" s="553"/>
      <c r="D16" s="553"/>
      <c r="E16" s="553"/>
      <c r="F16" s="553"/>
      <c r="G16" s="553"/>
      <c r="H16" s="553"/>
      <c r="I16" s="553"/>
      <c r="J16" s="553"/>
      <c r="K16" s="554"/>
      <c r="L16" s="555">
        <v>6740120040</v>
      </c>
      <c r="M16" s="556">
        <v>3</v>
      </c>
      <c r="N16" s="556">
        <v>0</v>
      </c>
      <c r="O16" s="557" t="s">
        <v>318</v>
      </c>
      <c r="P16" s="558">
        <f t="shared" si="1"/>
        <v>15000</v>
      </c>
      <c r="Q16" s="558">
        <f t="shared" si="1"/>
        <v>15000</v>
      </c>
      <c r="R16" s="559">
        <f t="shared" si="1"/>
        <v>15000</v>
      </c>
    </row>
    <row r="17" spans="2:18" ht="12.75" x14ac:dyDescent="0.2">
      <c r="B17" s="553" t="s">
        <v>208</v>
      </c>
      <c r="C17" s="553"/>
      <c r="D17" s="553"/>
      <c r="E17" s="553"/>
      <c r="F17" s="553"/>
      <c r="G17" s="553"/>
      <c r="H17" s="553"/>
      <c r="I17" s="553"/>
      <c r="J17" s="553"/>
      <c r="K17" s="554"/>
      <c r="L17" s="555">
        <v>6740120040</v>
      </c>
      <c r="M17" s="556">
        <v>3</v>
      </c>
      <c r="N17" s="556">
        <v>14</v>
      </c>
      <c r="O17" s="557" t="s">
        <v>318</v>
      </c>
      <c r="P17" s="558">
        <f t="shared" si="1"/>
        <v>15000</v>
      </c>
      <c r="Q17" s="558">
        <f t="shared" si="1"/>
        <v>15000</v>
      </c>
      <c r="R17" s="559">
        <f t="shared" si="1"/>
        <v>15000</v>
      </c>
    </row>
    <row r="18" spans="2:18" ht="12.75" x14ac:dyDescent="0.2">
      <c r="B18" s="553" t="s">
        <v>252</v>
      </c>
      <c r="C18" s="553"/>
      <c r="D18" s="553"/>
      <c r="E18" s="553"/>
      <c r="F18" s="553"/>
      <c r="G18" s="553"/>
      <c r="H18" s="553"/>
      <c r="I18" s="553"/>
      <c r="J18" s="553"/>
      <c r="K18" s="554"/>
      <c r="L18" s="555">
        <v>6740120040</v>
      </c>
      <c r="M18" s="556">
        <v>3</v>
      </c>
      <c r="N18" s="556">
        <v>14</v>
      </c>
      <c r="O18" s="557" t="s">
        <v>253</v>
      </c>
      <c r="P18" s="558">
        <v>15000</v>
      </c>
      <c r="Q18" s="558">
        <v>15000</v>
      </c>
      <c r="R18" s="559">
        <v>15000</v>
      </c>
    </row>
    <row r="19" spans="2:18" ht="12.75" x14ac:dyDescent="0.2">
      <c r="B19" s="546" t="s">
        <v>266</v>
      </c>
      <c r="C19" s="546"/>
      <c r="D19" s="546"/>
      <c r="E19" s="546"/>
      <c r="F19" s="546"/>
      <c r="G19" s="546"/>
      <c r="H19" s="546"/>
      <c r="I19" s="546"/>
      <c r="J19" s="546"/>
      <c r="K19" s="547"/>
      <c r="L19" s="548">
        <v>6740195020</v>
      </c>
      <c r="M19" s="549">
        <v>0</v>
      </c>
      <c r="N19" s="549">
        <v>0</v>
      </c>
      <c r="O19" s="550" t="s">
        <v>318</v>
      </c>
      <c r="P19" s="551">
        <f>P22</f>
        <v>410400</v>
      </c>
      <c r="Q19" s="551">
        <f>Q22</f>
        <v>410400</v>
      </c>
      <c r="R19" s="552">
        <f>R22</f>
        <v>410400</v>
      </c>
    </row>
    <row r="20" spans="2:18" ht="12.75" x14ac:dyDescent="0.2">
      <c r="B20" s="553" t="s">
        <v>210</v>
      </c>
      <c r="C20" s="553"/>
      <c r="D20" s="553"/>
      <c r="E20" s="553"/>
      <c r="F20" s="553"/>
      <c r="G20" s="553"/>
      <c r="H20" s="553"/>
      <c r="I20" s="553"/>
      <c r="J20" s="553"/>
      <c r="K20" s="554"/>
      <c r="L20" s="555">
        <v>6740195020</v>
      </c>
      <c r="M20" s="556">
        <v>3</v>
      </c>
      <c r="N20" s="556">
        <v>0</v>
      </c>
      <c r="O20" s="557" t="s">
        <v>318</v>
      </c>
      <c r="P20" s="558">
        <f>P22</f>
        <v>410400</v>
      </c>
      <c r="Q20" s="558">
        <f>Q22</f>
        <v>410400</v>
      </c>
      <c r="R20" s="559">
        <f>R22</f>
        <v>410400</v>
      </c>
    </row>
    <row r="21" spans="2:18" ht="12.75" x14ac:dyDescent="0.2">
      <c r="B21" s="553" t="s">
        <v>319</v>
      </c>
      <c r="C21" s="553"/>
      <c r="D21" s="553"/>
      <c r="E21" s="553"/>
      <c r="F21" s="553"/>
      <c r="G21" s="553"/>
      <c r="H21" s="553"/>
      <c r="I21" s="553"/>
      <c r="J21" s="553"/>
      <c r="K21" s="554"/>
      <c r="L21" s="555">
        <v>6740195020</v>
      </c>
      <c r="M21" s="556">
        <v>3</v>
      </c>
      <c r="N21" s="556">
        <v>10</v>
      </c>
      <c r="O21" s="557" t="s">
        <v>318</v>
      </c>
      <c r="P21" s="558">
        <f>P22</f>
        <v>410400</v>
      </c>
      <c r="Q21" s="558">
        <f>Q22</f>
        <v>410400</v>
      </c>
      <c r="R21" s="559">
        <f>R22</f>
        <v>410400</v>
      </c>
    </row>
    <row r="22" spans="2:18" ht="12.75" x14ac:dyDescent="0.2">
      <c r="B22" s="553" t="s">
        <v>252</v>
      </c>
      <c r="C22" s="553"/>
      <c r="D22" s="553"/>
      <c r="E22" s="553"/>
      <c r="F22" s="553"/>
      <c r="G22" s="553"/>
      <c r="H22" s="553"/>
      <c r="I22" s="553"/>
      <c r="J22" s="553"/>
      <c r="K22" s="554"/>
      <c r="L22" s="555">
        <v>6740195020</v>
      </c>
      <c r="M22" s="556">
        <v>3</v>
      </c>
      <c r="N22" s="556">
        <v>10</v>
      </c>
      <c r="O22" s="557" t="s">
        <v>253</v>
      </c>
      <c r="P22" s="558">
        <v>410400</v>
      </c>
      <c r="Q22" s="558">
        <v>410400</v>
      </c>
      <c r="R22" s="559">
        <v>410400</v>
      </c>
    </row>
    <row r="23" spans="2:18" ht="12.75" x14ac:dyDescent="0.2">
      <c r="B23" s="560"/>
      <c r="C23" s="540" t="s">
        <v>269</v>
      </c>
      <c r="D23" s="540"/>
      <c r="E23" s="540"/>
      <c r="F23" s="540"/>
      <c r="G23" s="540"/>
      <c r="H23" s="540"/>
      <c r="I23" s="540"/>
      <c r="J23" s="540"/>
      <c r="K23" s="541"/>
      <c r="L23" s="542">
        <v>6740200000</v>
      </c>
      <c r="M23" s="543">
        <v>0</v>
      </c>
      <c r="N23" s="543">
        <v>0</v>
      </c>
      <c r="O23" s="544">
        <v>0</v>
      </c>
      <c r="P23" s="545">
        <f>P24</f>
        <v>1645901.96</v>
      </c>
      <c r="Q23" s="545">
        <f>Q24</f>
        <v>1575000</v>
      </c>
      <c r="R23" s="538">
        <f>R24</f>
        <v>1636000</v>
      </c>
    </row>
    <row r="24" spans="2:18" ht="12.75" x14ac:dyDescent="0.2">
      <c r="B24" s="546" t="s">
        <v>270</v>
      </c>
      <c r="C24" s="546"/>
      <c r="D24" s="546"/>
      <c r="E24" s="546"/>
      <c r="F24" s="546"/>
      <c r="G24" s="546"/>
      <c r="H24" s="546"/>
      <c r="I24" s="546"/>
      <c r="J24" s="546"/>
      <c r="K24" s="547"/>
      <c r="L24" s="548">
        <v>6740295280</v>
      </c>
      <c r="M24" s="549">
        <v>0</v>
      </c>
      <c r="N24" s="549">
        <v>0</v>
      </c>
      <c r="O24" s="550" t="s">
        <v>318</v>
      </c>
      <c r="P24" s="551">
        <f>P27</f>
        <v>1645901.96</v>
      </c>
      <c r="Q24" s="551">
        <f>Q27</f>
        <v>1575000</v>
      </c>
      <c r="R24" s="552">
        <f>R27</f>
        <v>1636000</v>
      </c>
    </row>
    <row r="25" spans="2:18" ht="12.75" x14ac:dyDescent="0.2">
      <c r="B25" s="553" t="s">
        <v>207</v>
      </c>
      <c r="C25" s="553"/>
      <c r="D25" s="553"/>
      <c r="E25" s="553"/>
      <c r="F25" s="553"/>
      <c r="G25" s="553"/>
      <c r="H25" s="553"/>
      <c r="I25" s="553"/>
      <c r="J25" s="553"/>
      <c r="K25" s="554"/>
      <c r="L25" s="555">
        <v>6740295280</v>
      </c>
      <c r="M25" s="556">
        <v>4</v>
      </c>
      <c r="N25" s="556">
        <v>0</v>
      </c>
      <c r="O25" s="557" t="s">
        <v>318</v>
      </c>
      <c r="P25" s="558">
        <f>P27</f>
        <v>1645901.96</v>
      </c>
      <c r="Q25" s="558">
        <f>Q27</f>
        <v>1575000</v>
      </c>
      <c r="R25" s="559">
        <f>R27</f>
        <v>1636000</v>
      </c>
    </row>
    <row r="26" spans="2:18" ht="12.75" x14ac:dyDescent="0.2">
      <c r="B26" s="553" t="s">
        <v>206</v>
      </c>
      <c r="C26" s="553"/>
      <c r="D26" s="553"/>
      <c r="E26" s="553"/>
      <c r="F26" s="553"/>
      <c r="G26" s="553"/>
      <c r="H26" s="553"/>
      <c r="I26" s="553"/>
      <c r="J26" s="553"/>
      <c r="K26" s="554"/>
      <c r="L26" s="555">
        <v>6740295280</v>
      </c>
      <c r="M26" s="556">
        <v>4</v>
      </c>
      <c r="N26" s="556">
        <v>9</v>
      </c>
      <c r="O26" s="557" t="s">
        <v>318</v>
      </c>
      <c r="P26" s="558">
        <f>P27</f>
        <v>1645901.96</v>
      </c>
      <c r="Q26" s="558">
        <f>Q27</f>
        <v>1575000</v>
      </c>
      <c r="R26" s="559">
        <f>R27</f>
        <v>1636000</v>
      </c>
    </row>
    <row r="27" spans="2:18" ht="12.75" x14ac:dyDescent="0.2">
      <c r="B27" s="553" t="s">
        <v>252</v>
      </c>
      <c r="C27" s="553"/>
      <c r="D27" s="553"/>
      <c r="E27" s="553"/>
      <c r="F27" s="553"/>
      <c r="G27" s="553"/>
      <c r="H27" s="553"/>
      <c r="I27" s="553"/>
      <c r="J27" s="553"/>
      <c r="K27" s="554"/>
      <c r="L27" s="555">
        <v>6740295280</v>
      </c>
      <c r="M27" s="556">
        <v>4</v>
      </c>
      <c r="N27" s="556">
        <v>9</v>
      </c>
      <c r="O27" s="557" t="s">
        <v>253</v>
      </c>
      <c r="P27" s="558">
        <v>1645901.96</v>
      </c>
      <c r="Q27" s="558">
        <v>1575000</v>
      </c>
      <c r="R27" s="559">
        <v>1636000</v>
      </c>
    </row>
    <row r="28" spans="2:18" ht="12.75" x14ac:dyDescent="0.2">
      <c r="B28" s="561"/>
      <c r="C28" s="562" t="s">
        <v>271</v>
      </c>
      <c r="D28" s="562"/>
      <c r="E28" s="562"/>
      <c r="F28" s="562"/>
      <c r="G28" s="562"/>
      <c r="H28" s="562"/>
      <c r="I28" s="562"/>
      <c r="J28" s="562"/>
      <c r="K28" s="563"/>
      <c r="L28" s="542">
        <v>6740300000</v>
      </c>
      <c r="M28" s="543">
        <v>0</v>
      </c>
      <c r="N28" s="543">
        <v>0</v>
      </c>
      <c r="O28" s="544">
        <v>0</v>
      </c>
      <c r="P28" s="545">
        <f>P32</f>
        <v>6763827.4400000004</v>
      </c>
      <c r="Q28" s="545">
        <f>Q32</f>
        <v>3986965.61</v>
      </c>
      <c r="R28" s="538">
        <f>R32</f>
        <v>3758340.61</v>
      </c>
    </row>
    <row r="29" spans="2:18" ht="12.75" x14ac:dyDescent="0.2">
      <c r="B29" s="546" t="s">
        <v>272</v>
      </c>
      <c r="C29" s="546"/>
      <c r="D29" s="546"/>
      <c r="E29" s="546"/>
      <c r="F29" s="546"/>
      <c r="G29" s="546"/>
      <c r="H29" s="546"/>
      <c r="I29" s="546"/>
      <c r="J29" s="546"/>
      <c r="K29" s="547"/>
      <c r="L29" s="548">
        <v>6740395310</v>
      </c>
      <c r="M29" s="549">
        <v>0</v>
      </c>
      <c r="N29" s="549">
        <v>0</v>
      </c>
      <c r="O29" s="564" t="s">
        <v>318</v>
      </c>
      <c r="P29" s="551">
        <f>P32</f>
        <v>6763827.4400000004</v>
      </c>
      <c r="Q29" s="558">
        <f>Q32</f>
        <v>3986965.61</v>
      </c>
      <c r="R29" s="559">
        <f>R32</f>
        <v>3758340.61</v>
      </c>
    </row>
    <row r="30" spans="2:18" ht="12.75" x14ac:dyDescent="0.2">
      <c r="B30" s="553" t="s">
        <v>205</v>
      </c>
      <c r="C30" s="553"/>
      <c r="D30" s="553"/>
      <c r="E30" s="553"/>
      <c r="F30" s="553"/>
      <c r="G30" s="553"/>
      <c r="H30" s="553"/>
      <c r="I30" s="553"/>
      <c r="J30" s="553"/>
      <c r="K30" s="554"/>
      <c r="L30" s="555">
        <v>6740395310</v>
      </c>
      <c r="M30" s="556">
        <v>5</v>
      </c>
      <c r="N30" s="556">
        <v>0</v>
      </c>
      <c r="O30" s="565" t="s">
        <v>318</v>
      </c>
      <c r="P30" s="558">
        <f>P32</f>
        <v>6763827.4400000004</v>
      </c>
      <c r="Q30" s="558">
        <f>Q32</f>
        <v>3986965.61</v>
      </c>
      <c r="R30" s="559">
        <f>R32</f>
        <v>3758340.61</v>
      </c>
    </row>
    <row r="31" spans="2:18" ht="12.75" x14ac:dyDescent="0.2">
      <c r="B31" s="553" t="s">
        <v>204</v>
      </c>
      <c r="C31" s="553"/>
      <c r="D31" s="553"/>
      <c r="E31" s="553"/>
      <c r="F31" s="553"/>
      <c r="G31" s="553"/>
      <c r="H31" s="553"/>
      <c r="I31" s="553"/>
      <c r="J31" s="553"/>
      <c r="K31" s="554"/>
      <c r="L31" s="555">
        <v>6740395310</v>
      </c>
      <c r="M31" s="556">
        <v>5</v>
      </c>
      <c r="N31" s="556">
        <v>3</v>
      </c>
      <c r="O31" s="565" t="s">
        <v>318</v>
      </c>
      <c r="P31" s="558">
        <f>P32</f>
        <v>6763827.4400000004</v>
      </c>
      <c r="Q31" s="558">
        <f>Q32</f>
        <v>3986965.61</v>
      </c>
      <c r="R31" s="559">
        <f>R32</f>
        <v>3758340.61</v>
      </c>
    </row>
    <row r="32" spans="2:18" ht="12.75" x14ac:dyDescent="0.2">
      <c r="B32" s="553" t="s">
        <v>252</v>
      </c>
      <c r="C32" s="553"/>
      <c r="D32" s="553"/>
      <c r="E32" s="553"/>
      <c r="F32" s="553"/>
      <c r="G32" s="553"/>
      <c r="H32" s="553"/>
      <c r="I32" s="553"/>
      <c r="J32" s="553"/>
      <c r="K32" s="554"/>
      <c r="L32" s="555">
        <v>6740395310</v>
      </c>
      <c r="M32" s="556">
        <v>5</v>
      </c>
      <c r="N32" s="556">
        <v>3</v>
      </c>
      <c r="O32" s="565" t="s">
        <v>253</v>
      </c>
      <c r="P32" s="558">
        <v>6763827.4400000004</v>
      </c>
      <c r="Q32" s="558">
        <v>3986965.61</v>
      </c>
      <c r="R32" s="559">
        <v>3758340.61</v>
      </c>
    </row>
    <row r="33" spans="1:18" ht="12.75" x14ac:dyDescent="0.2">
      <c r="B33" s="561"/>
      <c r="C33" s="562" t="s">
        <v>274</v>
      </c>
      <c r="D33" s="562"/>
      <c r="E33" s="562"/>
      <c r="F33" s="562"/>
      <c r="G33" s="562"/>
      <c r="H33" s="562"/>
      <c r="I33" s="562"/>
      <c r="J33" s="562"/>
      <c r="K33" s="563"/>
      <c r="L33" s="542">
        <v>6740400000</v>
      </c>
      <c r="M33" s="543">
        <v>0</v>
      </c>
      <c r="N33" s="543">
        <v>0</v>
      </c>
      <c r="O33" s="544">
        <v>0</v>
      </c>
      <c r="P33" s="545">
        <f>P42+P46+P34+P41</f>
        <v>4060125.3</v>
      </c>
      <c r="Q33" s="545">
        <f>Q42+Q34</f>
        <v>3988300</v>
      </c>
      <c r="R33" s="538">
        <f>R42+R34</f>
        <v>3998300</v>
      </c>
    </row>
    <row r="34" spans="1:18" ht="12.75" x14ac:dyDescent="0.2">
      <c r="B34" s="547" t="s">
        <v>275</v>
      </c>
      <c r="C34" s="566"/>
      <c r="D34" s="566"/>
      <c r="E34" s="566"/>
      <c r="F34" s="566"/>
      <c r="G34" s="566"/>
      <c r="H34" s="566"/>
      <c r="I34" s="566"/>
      <c r="J34" s="566"/>
      <c r="K34" s="567"/>
      <c r="L34" s="548">
        <v>6740495220</v>
      </c>
      <c r="M34" s="549">
        <v>0</v>
      </c>
      <c r="N34" s="549">
        <v>0</v>
      </c>
      <c r="O34" s="550" t="s">
        <v>318</v>
      </c>
      <c r="P34" s="551">
        <f>P37</f>
        <v>874025.3</v>
      </c>
      <c r="Q34" s="551">
        <f>Q37</f>
        <v>985000</v>
      </c>
      <c r="R34" s="552">
        <f>R37</f>
        <v>995000</v>
      </c>
    </row>
    <row r="35" spans="1:18" ht="12.75" x14ac:dyDescent="0.2">
      <c r="B35" s="554" t="s">
        <v>203</v>
      </c>
      <c r="C35" s="568"/>
      <c r="D35" s="568"/>
      <c r="E35" s="568"/>
      <c r="F35" s="568"/>
      <c r="G35" s="568"/>
      <c r="H35" s="568"/>
      <c r="I35" s="568"/>
      <c r="J35" s="568"/>
      <c r="K35" s="569"/>
      <c r="L35" s="555">
        <v>6740495220</v>
      </c>
      <c r="M35" s="556">
        <v>8</v>
      </c>
      <c r="N35" s="556">
        <v>0</v>
      </c>
      <c r="O35" s="557" t="s">
        <v>318</v>
      </c>
      <c r="P35" s="558">
        <f>P37</f>
        <v>874025.3</v>
      </c>
      <c r="Q35" s="558">
        <f>Q37</f>
        <v>985000</v>
      </c>
      <c r="R35" s="559">
        <f>R37</f>
        <v>995000</v>
      </c>
    </row>
    <row r="36" spans="1:18" ht="12.75" x14ac:dyDescent="0.2">
      <c r="B36" s="554" t="s">
        <v>273</v>
      </c>
      <c r="C36" s="568"/>
      <c r="D36" s="568"/>
      <c r="E36" s="568"/>
      <c r="F36" s="568"/>
      <c r="G36" s="568"/>
      <c r="H36" s="568"/>
      <c r="I36" s="568"/>
      <c r="J36" s="568"/>
      <c r="K36" s="569"/>
      <c r="L36" s="555">
        <v>6740495220</v>
      </c>
      <c r="M36" s="556">
        <v>8</v>
      </c>
      <c r="N36" s="556">
        <v>1</v>
      </c>
      <c r="O36" s="557" t="s">
        <v>318</v>
      </c>
      <c r="P36" s="558">
        <f>P37</f>
        <v>874025.3</v>
      </c>
      <c r="Q36" s="558">
        <f>Q37</f>
        <v>985000</v>
      </c>
      <c r="R36" s="559">
        <f>R37</f>
        <v>995000</v>
      </c>
    </row>
    <row r="37" spans="1:18" ht="12.75" x14ac:dyDescent="0.2">
      <c r="B37" s="554" t="s">
        <v>252</v>
      </c>
      <c r="C37" s="568"/>
      <c r="D37" s="568"/>
      <c r="E37" s="568"/>
      <c r="F37" s="568"/>
      <c r="G37" s="568"/>
      <c r="H37" s="568"/>
      <c r="I37" s="568"/>
      <c r="J37" s="568"/>
      <c r="K37" s="569"/>
      <c r="L37" s="555">
        <v>6740495220</v>
      </c>
      <c r="M37" s="556">
        <v>8</v>
      </c>
      <c r="N37" s="556">
        <v>1</v>
      </c>
      <c r="O37" s="557" t="s">
        <v>253</v>
      </c>
      <c r="P37" s="558">
        <v>874025.3</v>
      </c>
      <c r="Q37" s="558">
        <v>985000</v>
      </c>
      <c r="R37" s="559">
        <v>995000</v>
      </c>
    </row>
    <row r="38" spans="1:18" ht="12.75" x14ac:dyDescent="0.2">
      <c r="B38" s="570" t="s">
        <v>284</v>
      </c>
      <c r="C38" s="571"/>
      <c r="D38" s="571"/>
      <c r="E38" s="571"/>
      <c r="F38" s="571"/>
      <c r="G38" s="571"/>
      <c r="H38" s="572"/>
      <c r="I38" s="572"/>
      <c r="J38" s="572"/>
      <c r="K38" s="572"/>
      <c r="L38" s="548">
        <v>6740495240</v>
      </c>
      <c r="M38" s="549">
        <v>11</v>
      </c>
      <c r="N38" s="549">
        <v>1</v>
      </c>
      <c r="O38" s="550">
        <v>0</v>
      </c>
      <c r="P38" s="551">
        <f>P39</f>
        <v>50000</v>
      </c>
      <c r="Q38" s="551">
        <f t="shared" ref="Q38:R40" si="2">Q39</f>
        <v>0</v>
      </c>
      <c r="R38" s="552">
        <f t="shared" si="2"/>
        <v>0</v>
      </c>
    </row>
    <row r="39" spans="1:18" ht="12.75" x14ac:dyDescent="0.2">
      <c r="B39" s="573" t="s">
        <v>199</v>
      </c>
      <c r="C39" s="574"/>
      <c r="D39" s="574"/>
      <c r="E39" s="574"/>
      <c r="F39" s="574"/>
      <c r="G39" s="574"/>
      <c r="H39" s="572"/>
      <c r="I39" s="572"/>
      <c r="J39" s="572"/>
      <c r="K39" s="572"/>
      <c r="L39" s="548">
        <v>6740495240</v>
      </c>
      <c r="M39" s="549">
        <v>11</v>
      </c>
      <c r="N39" s="549">
        <v>1</v>
      </c>
      <c r="O39" s="557">
        <v>0</v>
      </c>
      <c r="P39" s="558">
        <f>P40</f>
        <v>50000</v>
      </c>
      <c r="Q39" s="558">
        <f t="shared" si="2"/>
        <v>0</v>
      </c>
      <c r="R39" s="559">
        <f t="shared" si="2"/>
        <v>0</v>
      </c>
    </row>
    <row r="40" spans="1:18" ht="12.75" x14ac:dyDescent="0.2">
      <c r="B40" s="573" t="s">
        <v>198</v>
      </c>
      <c r="C40" s="574"/>
      <c r="D40" s="574"/>
      <c r="E40" s="574"/>
      <c r="F40" s="574"/>
      <c r="G40" s="574"/>
      <c r="H40" s="572"/>
      <c r="I40" s="572"/>
      <c r="J40" s="572"/>
      <c r="K40" s="572"/>
      <c r="L40" s="548">
        <v>6740495240</v>
      </c>
      <c r="M40" s="549">
        <v>11</v>
      </c>
      <c r="N40" s="549">
        <v>1</v>
      </c>
      <c r="O40" s="557">
        <v>0</v>
      </c>
      <c r="P40" s="558">
        <f>P41</f>
        <v>50000</v>
      </c>
      <c r="Q40" s="558">
        <f t="shared" si="2"/>
        <v>0</v>
      </c>
      <c r="R40" s="559">
        <f t="shared" si="2"/>
        <v>0</v>
      </c>
    </row>
    <row r="41" spans="1:18" ht="12.75" x14ac:dyDescent="0.2">
      <c r="B41" s="573" t="s">
        <v>252</v>
      </c>
      <c r="C41" s="574"/>
      <c r="D41" s="574"/>
      <c r="E41" s="574"/>
      <c r="F41" s="574"/>
      <c r="G41" s="574"/>
      <c r="H41" s="572"/>
      <c r="I41" s="572"/>
      <c r="J41" s="572"/>
      <c r="K41" s="572"/>
      <c r="L41" s="548">
        <v>6740495240</v>
      </c>
      <c r="M41" s="549">
        <v>11</v>
      </c>
      <c r="N41" s="549">
        <v>1</v>
      </c>
      <c r="O41" s="557">
        <v>240</v>
      </c>
      <c r="P41" s="558">
        <v>50000</v>
      </c>
      <c r="Q41" s="558">
        <v>0</v>
      </c>
      <c r="R41" s="559">
        <v>0</v>
      </c>
    </row>
    <row r="42" spans="1:18" ht="12.75" x14ac:dyDescent="0.2">
      <c r="B42" s="546" t="s">
        <v>276</v>
      </c>
      <c r="C42" s="546"/>
      <c r="D42" s="546"/>
      <c r="E42" s="546"/>
      <c r="F42" s="546"/>
      <c r="G42" s="546"/>
      <c r="H42" s="546"/>
      <c r="I42" s="546"/>
      <c r="J42" s="546"/>
      <c r="K42" s="547"/>
      <c r="L42" s="548" t="s">
        <v>277</v>
      </c>
      <c r="M42" s="549">
        <v>0</v>
      </c>
      <c r="N42" s="549">
        <v>0</v>
      </c>
      <c r="O42" s="550" t="s">
        <v>318</v>
      </c>
      <c r="P42" s="551">
        <f>P45</f>
        <v>2450200</v>
      </c>
      <c r="Q42" s="551">
        <f>Q45</f>
        <v>3003300</v>
      </c>
      <c r="R42" s="552">
        <f>R45</f>
        <v>3003300</v>
      </c>
    </row>
    <row r="43" spans="1:18" ht="12.75" x14ac:dyDescent="0.2">
      <c r="B43" s="553" t="s">
        <v>203</v>
      </c>
      <c r="C43" s="553"/>
      <c r="D43" s="553"/>
      <c r="E43" s="553"/>
      <c r="F43" s="553"/>
      <c r="G43" s="553"/>
      <c r="H43" s="553"/>
      <c r="I43" s="553"/>
      <c r="J43" s="553"/>
      <c r="K43" s="554"/>
      <c r="L43" s="555" t="s">
        <v>277</v>
      </c>
      <c r="M43" s="556">
        <v>8</v>
      </c>
      <c r="N43" s="556">
        <v>0</v>
      </c>
      <c r="O43" s="557" t="s">
        <v>318</v>
      </c>
      <c r="P43" s="558">
        <f>P45</f>
        <v>2450200</v>
      </c>
      <c r="Q43" s="558">
        <f>Q45</f>
        <v>3003300</v>
      </c>
      <c r="R43" s="559">
        <f>R45</f>
        <v>3003300</v>
      </c>
    </row>
    <row r="44" spans="1:18" ht="12.75" x14ac:dyDescent="0.2">
      <c r="B44" s="553" t="s">
        <v>273</v>
      </c>
      <c r="C44" s="553"/>
      <c r="D44" s="553"/>
      <c r="E44" s="553"/>
      <c r="F44" s="553"/>
      <c r="G44" s="553"/>
      <c r="H44" s="553"/>
      <c r="I44" s="553"/>
      <c r="J44" s="553"/>
      <c r="K44" s="554"/>
      <c r="L44" s="555" t="s">
        <v>277</v>
      </c>
      <c r="M44" s="556">
        <v>8</v>
      </c>
      <c r="N44" s="556">
        <v>1</v>
      </c>
      <c r="O44" s="557" t="s">
        <v>318</v>
      </c>
      <c r="P44" s="558">
        <f>P45</f>
        <v>2450200</v>
      </c>
      <c r="Q44" s="558">
        <f>Q45</f>
        <v>3003300</v>
      </c>
      <c r="R44" s="559">
        <f>R45</f>
        <v>3003300</v>
      </c>
    </row>
    <row r="45" spans="1:18" ht="12.75" x14ac:dyDescent="0.2">
      <c r="B45" s="553" t="s">
        <v>61</v>
      </c>
      <c r="C45" s="553"/>
      <c r="D45" s="553"/>
      <c r="E45" s="553"/>
      <c r="F45" s="553"/>
      <c r="G45" s="553"/>
      <c r="H45" s="553"/>
      <c r="I45" s="553"/>
      <c r="J45" s="553"/>
      <c r="K45" s="554"/>
      <c r="L45" s="555" t="s">
        <v>277</v>
      </c>
      <c r="M45" s="556">
        <v>8</v>
      </c>
      <c r="N45" s="556">
        <v>1</v>
      </c>
      <c r="O45" s="557" t="s">
        <v>260</v>
      </c>
      <c r="P45" s="558">
        <v>2450200</v>
      </c>
      <c r="Q45" s="558">
        <v>3003300</v>
      </c>
      <c r="R45" s="559">
        <v>3003300</v>
      </c>
    </row>
    <row r="46" spans="1:18" ht="12.75" x14ac:dyDescent="0.2">
      <c r="A46" s="515"/>
      <c r="B46" s="575" t="s">
        <v>278</v>
      </c>
      <c r="C46" s="576"/>
      <c r="D46" s="576"/>
      <c r="E46" s="576"/>
      <c r="F46" s="576"/>
      <c r="G46" s="576"/>
      <c r="H46" s="577"/>
      <c r="I46" s="578"/>
      <c r="J46" s="578"/>
      <c r="K46" s="579"/>
      <c r="L46" s="580" t="s">
        <v>279</v>
      </c>
      <c r="M46" s="549">
        <v>0</v>
      </c>
      <c r="N46" s="549">
        <v>0</v>
      </c>
      <c r="O46" s="564">
        <v>0</v>
      </c>
      <c r="P46" s="551">
        <f>P49</f>
        <v>685900</v>
      </c>
      <c r="Q46" s="551">
        <v>0</v>
      </c>
      <c r="R46" s="552">
        <v>0</v>
      </c>
    </row>
    <row r="47" spans="1:18" ht="12.75" x14ac:dyDescent="0.2">
      <c r="B47" s="553" t="s">
        <v>203</v>
      </c>
      <c r="C47" s="553"/>
      <c r="D47" s="553"/>
      <c r="E47" s="553"/>
      <c r="F47" s="553"/>
      <c r="G47" s="553"/>
      <c r="H47" s="553"/>
      <c r="I47" s="553"/>
      <c r="J47" s="553"/>
      <c r="K47" s="554"/>
      <c r="L47" s="581" t="s">
        <v>279</v>
      </c>
      <c r="M47" s="556">
        <v>8</v>
      </c>
      <c r="N47" s="556">
        <v>0</v>
      </c>
      <c r="O47" s="557" t="s">
        <v>318</v>
      </c>
      <c r="P47" s="558">
        <f>P49</f>
        <v>685900</v>
      </c>
      <c r="Q47" s="558">
        <v>0</v>
      </c>
      <c r="R47" s="559">
        <v>0</v>
      </c>
    </row>
    <row r="48" spans="1:18" ht="12.75" x14ac:dyDescent="0.2">
      <c r="B48" s="553" t="s">
        <v>273</v>
      </c>
      <c r="C48" s="553"/>
      <c r="D48" s="553"/>
      <c r="E48" s="553"/>
      <c r="F48" s="553"/>
      <c r="G48" s="553"/>
      <c r="H48" s="553"/>
      <c r="I48" s="553"/>
      <c r="J48" s="553"/>
      <c r="K48" s="554"/>
      <c r="L48" s="581" t="s">
        <v>279</v>
      </c>
      <c r="M48" s="556">
        <v>8</v>
      </c>
      <c r="N48" s="556">
        <v>1</v>
      </c>
      <c r="O48" s="557" t="s">
        <v>318</v>
      </c>
      <c r="P48" s="558">
        <f>P49</f>
        <v>685900</v>
      </c>
      <c r="Q48" s="558">
        <v>0</v>
      </c>
      <c r="R48" s="559">
        <v>0</v>
      </c>
    </row>
    <row r="49" spans="2:18" ht="12.75" x14ac:dyDescent="0.2">
      <c r="B49" s="553" t="s">
        <v>61</v>
      </c>
      <c r="C49" s="553"/>
      <c r="D49" s="553"/>
      <c r="E49" s="553"/>
      <c r="F49" s="553"/>
      <c r="G49" s="553"/>
      <c r="H49" s="553"/>
      <c r="I49" s="553"/>
      <c r="J49" s="553"/>
      <c r="K49" s="554"/>
      <c r="L49" s="581" t="s">
        <v>279</v>
      </c>
      <c r="M49" s="556">
        <v>8</v>
      </c>
      <c r="N49" s="556">
        <v>1</v>
      </c>
      <c r="O49" s="557" t="s">
        <v>260</v>
      </c>
      <c r="P49" s="558">
        <v>685900</v>
      </c>
      <c r="Q49" s="558">
        <v>0</v>
      </c>
      <c r="R49" s="559">
        <v>0</v>
      </c>
    </row>
    <row r="50" spans="2:18" s="525" customFormat="1" ht="15" x14ac:dyDescent="0.25">
      <c r="B50" s="582"/>
      <c r="C50" s="540" t="s">
        <v>320</v>
      </c>
      <c r="D50" s="540"/>
      <c r="E50" s="540"/>
      <c r="F50" s="540"/>
      <c r="G50" s="540"/>
      <c r="H50" s="540"/>
      <c r="I50" s="540"/>
      <c r="J50" s="540"/>
      <c r="K50" s="541"/>
      <c r="L50" s="542">
        <v>6740500000</v>
      </c>
      <c r="M50" s="543">
        <v>0</v>
      </c>
      <c r="N50" s="543">
        <v>0</v>
      </c>
      <c r="O50" s="544">
        <v>0</v>
      </c>
      <c r="P50" s="545">
        <f>P54+P57+P78+P70+P61+P65+P77+P85</f>
        <v>6490069.3700000001</v>
      </c>
      <c r="Q50" s="545">
        <f>Q54+Q57+Q78+Q70+Q61+Q65+Q77+Q85</f>
        <v>6356759.3899999997</v>
      </c>
      <c r="R50" s="538">
        <f>R54+R57+R78+R70+R61+R65+R77+R85</f>
        <v>6427159.3899999997</v>
      </c>
    </row>
    <row r="51" spans="2:18" ht="12.75" x14ac:dyDescent="0.2">
      <c r="B51" s="546" t="s">
        <v>247</v>
      </c>
      <c r="C51" s="546"/>
      <c r="D51" s="546"/>
      <c r="E51" s="546"/>
      <c r="F51" s="546"/>
      <c r="G51" s="546"/>
      <c r="H51" s="546"/>
      <c r="I51" s="546"/>
      <c r="J51" s="546"/>
      <c r="K51" s="547"/>
      <c r="L51" s="548">
        <v>6740510010</v>
      </c>
      <c r="M51" s="549">
        <v>0</v>
      </c>
      <c r="N51" s="549">
        <v>0</v>
      </c>
      <c r="O51" s="550" t="s">
        <v>318</v>
      </c>
      <c r="P51" s="551">
        <f>P54</f>
        <v>1344168.2</v>
      </c>
      <c r="Q51" s="551">
        <f>Q54</f>
        <v>1296761.8600000001</v>
      </c>
      <c r="R51" s="552">
        <f>R54</f>
        <v>1296761.8600000001</v>
      </c>
    </row>
    <row r="52" spans="2:18" ht="12.75" x14ac:dyDescent="0.2">
      <c r="B52" s="553" t="s">
        <v>241</v>
      </c>
      <c r="C52" s="553"/>
      <c r="D52" s="553"/>
      <c r="E52" s="553"/>
      <c r="F52" s="553"/>
      <c r="G52" s="553"/>
      <c r="H52" s="553"/>
      <c r="I52" s="553"/>
      <c r="J52" s="553"/>
      <c r="K52" s="554"/>
      <c r="L52" s="555">
        <v>6740510010</v>
      </c>
      <c r="M52" s="556">
        <v>1</v>
      </c>
      <c r="N52" s="556">
        <v>0</v>
      </c>
      <c r="O52" s="557" t="s">
        <v>318</v>
      </c>
      <c r="P52" s="558">
        <f>P54</f>
        <v>1344168.2</v>
      </c>
      <c r="Q52" s="558">
        <f>Q54</f>
        <v>1296761.8600000001</v>
      </c>
      <c r="R52" s="559">
        <f>R54</f>
        <v>1296761.8600000001</v>
      </c>
    </row>
    <row r="53" spans="2:18" ht="12.75" x14ac:dyDescent="0.2">
      <c r="B53" s="553" t="s">
        <v>243</v>
      </c>
      <c r="C53" s="553"/>
      <c r="D53" s="553"/>
      <c r="E53" s="553"/>
      <c r="F53" s="553"/>
      <c r="G53" s="553"/>
      <c r="H53" s="553"/>
      <c r="I53" s="553"/>
      <c r="J53" s="553"/>
      <c r="K53" s="554"/>
      <c r="L53" s="555">
        <v>6740510010</v>
      </c>
      <c r="M53" s="556">
        <v>1</v>
      </c>
      <c r="N53" s="556">
        <v>2</v>
      </c>
      <c r="O53" s="557" t="s">
        <v>318</v>
      </c>
      <c r="P53" s="558">
        <f>P54</f>
        <v>1344168.2</v>
      </c>
      <c r="Q53" s="558">
        <f>Q54</f>
        <v>1296761.8600000001</v>
      </c>
      <c r="R53" s="559">
        <f>R54</f>
        <v>1296761.8600000001</v>
      </c>
    </row>
    <row r="54" spans="2:18" ht="12.75" x14ac:dyDescent="0.2">
      <c r="B54" s="553" t="s">
        <v>248</v>
      </c>
      <c r="C54" s="553"/>
      <c r="D54" s="553"/>
      <c r="E54" s="553"/>
      <c r="F54" s="553"/>
      <c r="G54" s="553"/>
      <c r="H54" s="553"/>
      <c r="I54" s="553"/>
      <c r="J54" s="553"/>
      <c r="K54" s="554"/>
      <c r="L54" s="555">
        <v>6740510010</v>
      </c>
      <c r="M54" s="556">
        <v>1</v>
      </c>
      <c r="N54" s="556">
        <v>2</v>
      </c>
      <c r="O54" s="557" t="s">
        <v>249</v>
      </c>
      <c r="P54" s="558">
        <v>1344168.2</v>
      </c>
      <c r="Q54" s="558">
        <v>1296761.8600000001</v>
      </c>
      <c r="R54" s="559">
        <v>1296761.8600000001</v>
      </c>
    </row>
    <row r="55" spans="2:18" ht="12.75" x14ac:dyDescent="0.2">
      <c r="B55" s="546" t="s">
        <v>302</v>
      </c>
      <c r="C55" s="546"/>
      <c r="D55" s="546"/>
      <c r="E55" s="546"/>
      <c r="F55" s="546"/>
      <c r="G55" s="546"/>
      <c r="H55" s="546"/>
      <c r="I55" s="546"/>
      <c r="J55" s="546"/>
      <c r="K55" s="547"/>
      <c r="L55" s="548">
        <v>6740510020</v>
      </c>
      <c r="M55" s="549">
        <v>0</v>
      </c>
      <c r="N55" s="549">
        <v>0</v>
      </c>
      <c r="O55" s="550" t="s">
        <v>318</v>
      </c>
      <c r="P55" s="551">
        <f>P57</f>
        <v>4340767.45</v>
      </c>
      <c r="Q55" s="551">
        <f>Q57</f>
        <v>4230571.5299999993</v>
      </c>
      <c r="R55" s="552">
        <f>R57</f>
        <v>4260571.5299999993</v>
      </c>
    </row>
    <row r="56" spans="2:18" ht="12.75" x14ac:dyDescent="0.2">
      <c r="B56" s="553" t="s">
        <v>241</v>
      </c>
      <c r="C56" s="553"/>
      <c r="D56" s="553"/>
      <c r="E56" s="553"/>
      <c r="F56" s="553"/>
      <c r="G56" s="553"/>
      <c r="H56" s="553"/>
      <c r="I56" s="553"/>
      <c r="J56" s="553"/>
      <c r="K56" s="554"/>
      <c r="L56" s="555">
        <v>6740510020</v>
      </c>
      <c r="M56" s="556">
        <v>1</v>
      </c>
      <c r="N56" s="556">
        <v>0</v>
      </c>
      <c r="O56" s="565">
        <v>0</v>
      </c>
      <c r="P56" s="558">
        <f>P57</f>
        <v>4340767.45</v>
      </c>
      <c r="Q56" s="558">
        <f>Q57</f>
        <v>4230571.5299999993</v>
      </c>
      <c r="R56" s="559">
        <f>R57</f>
        <v>4260571.5299999993</v>
      </c>
    </row>
    <row r="57" spans="2:18" ht="12.75" x14ac:dyDescent="0.2">
      <c r="B57" s="553" t="s">
        <v>250</v>
      </c>
      <c r="C57" s="553"/>
      <c r="D57" s="553"/>
      <c r="E57" s="553"/>
      <c r="F57" s="553"/>
      <c r="G57" s="553"/>
      <c r="H57" s="553"/>
      <c r="I57" s="553"/>
      <c r="J57" s="553"/>
      <c r="K57" s="554"/>
      <c r="L57" s="555">
        <v>6740510020</v>
      </c>
      <c r="M57" s="556">
        <v>1</v>
      </c>
      <c r="N57" s="556">
        <v>4</v>
      </c>
      <c r="O57" s="557" t="s">
        <v>318</v>
      </c>
      <c r="P57" s="558">
        <f>P58+P59+P60</f>
        <v>4340767.45</v>
      </c>
      <c r="Q57" s="558">
        <f t="shared" ref="Q57:R57" si="3">Q58+Q59+Q60</f>
        <v>4230571.5299999993</v>
      </c>
      <c r="R57" s="559">
        <f t="shared" si="3"/>
        <v>4260571.5299999993</v>
      </c>
    </row>
    <row r="58" spans="2:18" ht="12.75" x14ac:dyDescent="0.2">
      <c r="B58" s="553" t="s">
        <v>248</v>
      </c>
      <c r="C58" s="553"/>
      <c r="D58" s="553"/>
      <c r="E58" s="553"/>
      <c r="F58" s="553"/>
      <c r="G58" s="553"/>
      <c r="H58" s="553"/>
      <c r="I58" s="553"/>
      <c r="J58" s="553"/>
      <c r="K58" s="554"/>
      <c r="L58" s="555">
        <v>6740510020</v>
      </c>
      <c r="M58" s="556">
        <v>1</v>
      </c>
      <c r="N58" s="556">
        <v>4</v>
      </c>
      <c r="O58" s="557" t="s">
        <v>249</v>
      </c>
      <c r="P58" s="558">
        <v>3421234.45</v>
      </c>
      <c r="Q58" s="558">
        <v>3290571.53</v>
      </c>
      <c r="R58" s="559">
        <v>3290571.53</v>
      </c>
    </row>
    <row r="59" spans="2:18" ht="12.75" x14ac:dyDescent="0.2">
      <c r="B59" s="553" t="s">
        <v>252</v>
      </c>
      <c r="C59" s="553"/>
      <c r="D59" s="553"/>
      <c r="E59" s="553"/>
      <c r="F59" s="553"/>
      <c r="G59" s="553"/>
      <c r="H59" s="553"/>
      <c r="I59" s="553"/>
      <c r="J59" s="553"/>
      <c r="K59" s="554"/>
      <c r="L59" s="555">
        <v>6740510020</v>
      </c>
      <c r="M59" s="556">
        <v>1</v>
      </c>
      <c r="N59" s="556">
        <v>4</v>
      </c>
      <c r="O59" s="557" t="s">
        <v>253</v>
      </c>
      <c r="P59" s="558">
        <v>839533</v>
      </c>
      <c r="Q59" s="558">
        <v>860000</v>
      </c>
      <c r="R59" s="559">
        <v>890000</v>
      </c>
    </row>
    <row r="60" spans="2:18" ht="12.75" x14ac:dyDescent="0.2">
      <c r="B60" s="553" t="s">
        <v>254</v>
      </c>
      <c r="C60" s="553"/>
      <c r="D60" s="553"/>
      <c r="E60" s="553"/>
      <c r="F60" s="553"/>
      <c r="G60" s="553"/>
      <c r="H60" s="553"/>
      <c r="I60" s="553"/>
      <c r="J60" s="553"/>
      <c r="K60" s="554"/>
      <c r="L60" s="555">
        <v>6740510020</v>
      </c>
      <c r="M60" s="556">
        <v>1</v>
      </c>
      <c r="N60" s="556">
        <v>4</v>
      </c>
      <c r="O60" s="557" t="s">
        <v>255</v>
      </c>
      <c r="P60" s="558">
        <v>80000</v>
      </c>
      <c r="Q60" s="558">
        <v>80000</v>
      </c>
      <c r="R60" s="559">
        <v>80000</v>
      </c>
    </row>
    <row r="61" spans="2:18" ht="12.75" x14ac:dyDescent="0.2">
      <c r="B61" s="546" t="s">
        <v>282</v>
      </c>
      <c r="C61" s="546"/>
      <c r="D61" s="546"/>
      <c r="E61" s="546"/>
      <c r="F61" s="546"/>
      <c r="G61" s="546"/>
      <c r="H61" s="546"/>
      <c r="I61" s="546"/>
      <c r="J61" s="546"/>
      <c r="K61" s="547"/>
      <c r="L61" s="548">
        <v>6740525050</v>
      </c>
      <c r="M61" s="549">
        <v>0</v>
      </c>
      <c r="N61" s="549">
        <v>0</v>
      </c>
      <c r="O61" s="550" t="s">
        <v>318</v>
      </c>
      <c r="P61" s="551">
        <f>P64</f>
        <v>208683.72</v>
      </c>
      <c r="Q61" s="551">
        <f t="shared" ref="Q61:R63" si="4">Q62</f>
        <v>192000</v>
      </c>
      <c r="R61" s="552">
        <f t="shared" si="4"/>
        <v>192000</v>
      </c>
    </row>
    <row r="62" spans="2:18" ht="12.75" x14ac:dyDescent="0.2">
      <c r="B62" s="553" t="s">
        <v>201</v>
      </c>
      <c r="C62" s="553"/>
      <c r="D62" s="553"/>
      <c r="E62" s="553"/>
      <c r="F62" s="553"/>
      <c r="G62" s="553"/>
      <c r="H62" s="553"/>
      <c r="I62" s="553"/>
      <c r="J62" s="553"/>
      <c r="K62" s="554"/>
      <c r="L62" s="555">
        <v>6740525050</v>
      </c>
      <c r="M62" s="556">
        <v>10</v>
      </c>
      <c r="N62" s="556">
        <v>0</v>
      </c>
      <c r="O62" s="557" t="s">
        <v>318</v>
      </c>
      <c r="P62" s="558">
        <f>P64</f>
        <v>208683.72</v>
      </c>
      <c r="Q62" s="558">
        <f t="shared" si="4"/>
        <v>192000</v>
      </c>
      <c r="R62" s="559">
        <f t="shared" si="4"/>
        <v>192000</v>
      </c>
    </row>
    <row r="63" spans="2:18" ht="12.75" x14ac:dyDescent="0.2">
      <c r="B63" s="553" t="s">
        <v>281</v>
      </c>
      <c r="C63" s="553"/>
      <c r="D63" s="553"/>
      <c r="E63" s="553"/>
      <c r="F63" s="553"/>
      <c r="G63" s="553"/>
      <c r="H63" s="553"/>
      <c r="I63" s="553"/>
      <c r="J63" s="553"/>
      <c r="K63" s="554"/>
      <c r="L63" s="555">
        <v>6740525050</v>
      </c>
      <c r="M63" s="556">
        <v>10</v>
      </c>
      <c r="N63" s="556">
        <v>1</v>
      </c>
      <c r="O63" s="557" t="s">
        <v>318</v>
      </c>
      <c r="P63" s="558">
        <f>P64</f>
        <v>208683.72</v>
      </c>
      <c r="Q63" s="558">
        <f t="shared" si="4"/>
        <v>192000</v>
      </c>
      <c r="R63" s="559">
        <f t="shared" si="4"/>
        <v>192000</v>
      </c>
    </row>
    <row r="64" spans="2:18" ht="12.75" x14ac:dyDescent="0.2">
      <c r="B64" s="553" t="s">
        <v>283</v>
      </c>
      <c r="C64" s="553"/>
      <c r="D64" s="553"/>
      <c r="E64" s="553"/>
      <c r="F64" s="553"/>
      <c r="G64" s="553"/>
      <c r="H64" s="553"/>
      <c r="I64" s="553"/>
      <c r="J64" s="553"/>
      <c r="K64" s="554"/>
      <c r="L64" s="555">
        <v>6740525050</v>
      </c>
      <c r="M64" s="556">
        <v>10</v>
      </c>
      <c r="N64" s="556">
        <v>1</v>
      </c>
      <c r="O64" s="557" t="s">
        <v>321</v>
      </c>
      <c r="P64" s="558">
        <v>208683.72</v>
      </c>
      <c r="Q64" s="558">
        <v>192000</v>
      </c>
      <c r="R64" s="559">
        <v>192000</v>
      </c>
    </row>
    <row r="65" spans="2:18" ht="12.75" x14ac:dyDescent="0.2">
      <c r="B65" s="546" t="s">
        <v>264</v>
      </c>
      <c r="C65" s="546"/>
      <c r="D65" s="546"/>
      <c r="E65" s="546"/>
      <c r="F65" s="546"/>
      <c r="G65" s="546"/>
      <c r="H65" s="546"/>
      <c r="I65" s="546"/>
      <c r="J65" s="546"/>
      <c r="K65" s="547"/>
      <c r="L65" s="548">
        <v>6740551180</v>
      </c>
      <c r="M65" s="549">
        <v>0</v>
      </c>
      <c r="N65" s="549">
        <v>0</v>
      </c>
      <c r="O65" s="550" t="s">
        <v>318</v>
      </c>
      <c r="P65" s="551">
        <f t="shared" ref="P65:R66" si="5">P66</f>
        <v>385600</v>
      </c>
      <c r="Q65" s="551">
        <f t="shared" si="5"/>
        <v>425300</v>
      </c>
      <c r="R65" s="552">
        <f t="shared" si="5"/>
        <v>465700</v>
      </c>
    </row>
    <row r="66" spans="2:18" ht="12.75" x14ac:dyDescent="0.2">
      <c r="B66" s="553" t="s">
        <v>212</v>
      </c>
      <c r="C66" s="553"/>
      <c r="D66" s="553"/>
      <c r="E66" s="553"/>
      <c r="F66" s="553"/>
      <c r="G66" s="553"/>
      <c r="H66" s="553"/>
      <c r="I66" s="553"/>
      <c r="J66" s="553"/>
      <c r="K66" s="554"/>
      <c r="L66" s="555">
        <v>6740551180</v>
      </c>
      <c r="M66" s="556">
        <v>2</v>
      </c>
      <c r="N66" s="556">
        <v>0</v>
      </c>
      <c r="O66" s="557" t="s">
        <v>318</v>
      </c>
      <c r="P66" s="558">
        <f t="shared" si="5"/>
        <v>385600</v>
      </c>
      <c r="Q66" s="558">
        <f t="shared" si="5"/>
        <v>425300</v>
      </c>
      <c r="R66" s="559">
        <f t="shared" si="5"/>
        <v>465700</v>
      </c>
    </row>
    <row r="67" spans="2:18" ht="12.75" x14ac:dyDescent="0.2">
      <c r="B67" s="553" t="s">
        <v>211</v>
      </c>
      <c r="C67" s="553"/>
      <c r="D67" s="553"/>
      <c r="E67" s="553"/>
      <c r="F67" s="553"/>
      <c r="G67" s="553"/>
      <c r="H67" s="553"/>
      <c r="I67" s="553"/>
      <c r="J67" s="553"/>
      <c r="K67" s="554"/>
      <c r="L67" s="555">
        <v>6740551180</v>
      </c>
      <c r="M67" s="556">
        <v>2</v>
      </c>
      <c r="N67" s="556">
        <v>3</v>
      </c>
      <c r="O67" s="557" t="s">
        <v>318</v>
      </c>
      <c r="P67" s="558">
        <v>385600</v>
      </c>
      <c r="Q67" s="558">
        <v>425300</v>
      </c>
      <c r="R67" s="559">
        <v>465700</v>
      </c>
    </row>
    <row r="68" spans="2:18" ht="12.75" x14ac:dyDescent="0.2">
      <c r="B68" s="553" t="s">
        <v>248</v>
      </c>
      <c r="C68" s="553"/>
      <c r="D68" s="553"/>
      <c r="E68" s="553"/>
      <c r="F68" s="553"/>
      <c r="G68" s="553"/>
      <c r="H68" s="553"/>
      <c r="I68" s="553"/>
      <c r="J68" s="553"/>
      <c r="K68" s="554"/>
      <c r="L68" s="555">
        <v>6740551180</v>
      </c>
      <c r="M68" s="556">
        <v>2</v>
      </c>
      <c r="N68" s="556">
        <v>3</v>
      </c>
      <c r="O68" s="557" t="s">
        <v>249</v>
      </c>
      <c r="P68" s="558">
        <v>381005.43</v>
      </c>
      <c r="Q68" s="558">
        <v>381005.43</v>
      </c>
      <c r="R68" s="559">
        <v>381005.43</v>
      </c>
    </row>
    <row r="69" spans="2:18" ht="12.75" x14ac:dyDescent="0.2">
      <c r="B69" s="553" t="s">
        <v>252</v>
      </c>
      <c r="C69" s="553"/>
      <c r="D69" s="553"/>
      <c r="E69" s="553"/>
      <c r="F69" s="553"/>
      <c r="G69" s="553"/>
      <c r="H69" s="553"/>
      <c r="I69" s="553"/>
      <c r="J69" s="553"/>
      <c r="K69" s="554"/>
      <c r="L69" s="555">
        <v>6740551180</v>
      </c>
      <c r="M69" s="556">
        <v>2</v>
      </c>
      <c r="N69" s="556">
        <v>3</v>
      </c>
      <c r="O69" s="557" t="s">
        <v>253</v>
      </c>
      <c r="P69" s="558">
        <v>4594.57</v>
      </c>
      <c r="Q69" s="558">
        <v>44294.57</v>
      </c>
      <c r="R69" s="559">
        <v>84694.57</v>
      </c>
    </row>
    <row r="70" spans="2:18" ht="12.75" x14ac:dyDescent="0.2">
      <c r="B70" s="547" t="s">
        <v>309</v>
      </c>
      <c r="C70" s="566"/>
      <c r="D70" s="566"/>
      <c r="E70" s="566"/>
      <c r="F70" s="566"/>
      <c r="G70" s="566"/>
      <c r="H70" s="566"/>
      <c r="I70" s="566"/>
      <c r="J70" s="566"/>
      <c r="K70" s="567"/>
      <c r="L70" s="548">
        <v>6740595100</v>
      </c>
      <c r="M70" s="549">
        <v>0</v>
      </c>
      <c r="N70" s="549">
        <v>0</v>
      </c>
      <c r="O70" s="550" t="s">
        <v>318</v>
      </c>
      <c r="P70" s="551">
        <f>P73</f>
        <v>10724</v>
      </c>
      <c r="Q70" s="551">
        <f>Q73</f>
        <v>12000</v>
      </c>
      <c r="R70" s="552">
        <f>R73</f>
        <v>12000</v>
      </c>
    </row>
    <row r="71" spans="2:18" ht="12.75" x14ac:dyDescent="0.2">
      <c r="B71" s="554" t="s">
        <v>241</v>
      </c>
      <c r="C71" s="568"/>
      <c r="D71" s="568"/>
      <c r="E71" s="568"/>
      <c r="F71" s="568"/>
      <c r="G71" s="568"/>
      <c r="H71" s="568"/>
      <c r="I71" s="568"/>
      <c r="J71" s="568"/>
      <c r="K71" s="569"/>
      <c r="L71" s="555">
        <v>6740595100</v>
      </c>
      <c r="M71" s="556">
        <v>1</v>
      </c>
      <c r="N71" s="556">
        <v>0</v>
      </c>
      <c r="O71" s="557" t="s">
        <v>318</v>
      </c>
      <c r="P71" s="558">
        <f>P73</f>
        <v>10724</v>
      </c>
      <c r="Q71" s="558">
        <f>Q73</f>
        <v>12000</v>
      </c>
      <c r="R71" s="559">
        <f>R73</f>
        <v>12000</v>
      </c>
    </row>
    <row r="72" spans="2:18" ht="12.75" x14ac:dyDescent="0.2">
      <c r="B72" s="554" t="s">
        <v>308</v>
      </c>
      <c r="C72" s="568"/>
      <c r="D72" s="568"/>
      <c r="E72" s="568"/>
      <c r="F72" s="568"/>
      <c r="G72" s="568"/>
      <c r="H72" s="568"/>
      <c r="I72" s="568"/>
      <c r="J72" s="568"/>
      <c r="K72" s="569"/>
      <c r="L72" s="555">
        <v>6740595100</v>
      </c>
      <c r="M72" s="556">
        <v>1</v>
      </c>
      <c r="N72" s="556">
        <v>13</v>
      </c>
      <c r="O72" s="557" t="s">
        <v>318</v>
      </c>
      <c r="P72" s="558">
        <f>P73</f>
        <v>10724</v>
      </c>
      <c r="Q72" s="558">
        <f>Q73</f>
        <v>12000</v>
      </c>
      <c r="R72" s="559">
        <f>R73</f>
        <v>12000</v>
      </c>
    </row>
    <row r="73" spans="2:18" ht="12.75" x14ac:dyDescent="0.2">
      <c r="B73" s="554" t="s">
        <v>254</v>
      </c>
      <c r="C73" s="568"/>
      <c r="D73" s="568"/>
      <c r="E73" s="568"/>
      <c r="F73" s="568"/>
      <c r="G73" s="568"/>
      <c r="H73" s="568"/>
      <c r="I73" s="568"/>
      <c r="J73" s="568"/>
      <c r="K73" s="569"/>
      <c r="L73" s="555">
        <v>6740595100</v>
      </c>
      <c r="M73" s="556">
        <v>1</v>
      </c>
      <c r="N73" s="556">
        <v>13</v>
      </c>
      <c r="O73" s="565">
        <v>850</v>
      </c>
      <c r="P73" s="558">
        <v>10724</v>
      </c>
      <c r="Q73" s="558">
        <v>12000</v>
      </c>
      <c r="R73" s="559">
        <v>12000</v>
      </c>
    </row>
    <row r="74" spans="2:18" ht="12.75" x14ac:dyDescent="0.2">
      <c r="B74" s="570" t="s">
        <v>256</v>
      </c>
      <c r="C74" s="571"/>
      <c r="D74" s="571"/>
      <c r="E74" s="571"/>
      <c r="F74" s="571"/>
      <c r="G74" s="583"/>
      <c r="H74" s="577"/>
      <c r="I74" s="578"/>
      <c r="J74" s="578"/>
      <c r="K74" s="579"/>
      <c r="L74" s="581" t="s">
        <v>257</v>
      </c>
      <c r="M74" s="556">
        <v>0</v>
      </c>
      <c r="N74" s="556">
        <v>0</v>
      </c>
      <c r="O74" s="565">
        <v>0</v>
      </c>
      <c r="P74" s="558">
        <f>P77</f>
        <v>31600</v>
      </c>
      <c r="Q74" s="558">
        <f>Q77</f>
        <v>31600</v>
      </c>
      <c r="R74" s="559">
        <f>R77</f>
        <v>31600</v>
      </c>
    </row>
    <row r="75" spans="2:18" ht="12.75" x14ac:dyDescent="0.2">
      <c r="B75" s="553" t="s">
        <v>241</v>
      </c>
      <c r="C75" s="553"/>
      <c r="D75" s="553"/>
      <c r="E75" s="553"/>
      <c r="F75" s="553"/>
      <c r="G75" s="553"/>
      <c r="H75" s="553"/>
      <c r="I75" s="553"/>
      <c r="J75" s="553"/>
      <c r="K75" s="554"/>
      <c r="L75" s="555" t="s">
        <v>257</v>
      </c>
      <c r="M75" s="556">
        <v>1</v>
      </c>
      <c r="N75" s="556">
        <v>0</v>
      </c>
      <c r="O75" s="565">
        <v>0</v>
      </c>
      <c r="P75" s="558">
        <f t="shared" ref="P75:R76" si="6">P76</f>
        <v>31600</v>
      </c>
      <c r="Q75" s="558">
        <f t="shared" si="6"/>
        <v>31600</v>
      </c>
      <c r="R75" s="559">
        <f t="shared" si="6"/>
        <v>31600</v>
      </c>
    </row>
    <row r="76" spans="2:18" ht="12.75" x14ac:dyDescent="0.2">
      <c r="B76" s="553" t="s">
        <v>250</v>
      </c>
      <c r="C76" s="553"/>
      <c r="D76" s="553"/>
      <c r="E76" s="553"/>
      <c r="F76" s="553"/>
      <c r="G76" s="553"/>
      <c r="H76" s="553"/>
      <c r="I76" s="553"/>
      <c r="J76" s="553"/>
      <c r="K76" s="554"/>
      <c r="L76" s="555" t="s">
        <v>257</v>
      </c>
      <c r="M76" s="556">
        <v>1</v>
      </c>
      <c r="N76" s="556">
        <v>4</v>
      </c>
      <c r="O76" s="565">
        <v>0</v>
      </c>
      <c r="P76" s="558">
        <f t="shared" si="6"/>
        <v>31600</v>
      </c>
      <c r="Q76" s="558">
        <f t="shared" si="6"/>
        <v>31600</v>
      </c>
      <c r="R76" s="559">
        <f t="shared" si="6"/>
        <v>31600</v>
      </c>
    </row>
    <row r="77" spans="2:18" ht="12.75" x14ac:dyDescent="0.2">
      <c r="B77" s="553" t="s">
        <v>61</v>
      </c>
      <c r="C77" s="553"/>
      <c r="D77" s="553"/>
      <c r="E77" s="553"/>
      <c r="F77" s="553"/>
      <c r="G77" s="553"/>
      <c r="H77" s="553"/>
      <c r="I77" s="553"/>
      <c r="J77" s="553"/>
      <c r="K77" s="554"/>
      <c r="L77" s="555" t="s">
        <v>257</v>
      </c>
      <c r="M77" s="556">
        <v>1</v>
      </c>
      <c r="N77" s="556">
        <v>4</v>
      </c>
      <c r="O77" s="557" t="s">
        <v>260</v>
      </c>
      <c r="P77" s="558">
        <v>31600</v>
      </c>
      <c r="Q77" s="558">
        <v>31600</v>
      </c>
      <c r="R77" s="559">
        <v>31600</v>
      </c>
    </row>
    <row r="78" spans="2:18" ht="12.75" x14ac:dyDescent="0.2">
      <c r="B78" s="546" t="s">
        <v>261</v>
      </c>
      <c r="C78" s="546"/>
      <c r="D78" s="546"/>
      <c r="E78" s="546"/>
      <c r="F78" s="546"/>
      <c r="G78" s="546"/>
      <c r="H78" s="546"/>
      <c r="I78" s="546"/>
      <c r="J78" s="546"/>
      <c r="K78" s="547"/>
      <c r="L78" s="548" t="s">
        <v>262</v>
      </c>
      <c r="M78" s="549">
        <v>0</v>
      </c>
      <c r="N78" s="549">
        <v>0</v>
      </c>
      <c r="O78" s="550" t="s">
        <v>318</v>
      </c>
      <c r="P78" s="551">
        <f>P81</f>
        <v>93526</v>
      </c>
      <c r="Q78" s="551">
        <f>Q81</f>
        <v>93526</v>
      </c>
      <c r="R78" s="552">
        <f>R81</f>
        <v>93526</v>
      </c>
    </row>
    <row r="79" spans="2:18" ht="12.75" x14ac:dyDescent="0.2">
      <c r="B79" s="553" t="s">
        <v>241</v>
      </c>
      <c r="C79" s="553"/>
      <c r="D79" s="553"/>
      <c r="E79" s="553"/>
      <c r="F79" s="553"/>
      <c r="G79" s="553"/>
      <c r="H79" s="553"/>
      <c r="I79" s="553"/>
      <c r="J79" s="553"/>
      <c r="K79" s="554"/>
      <c r="L79" s="555" t="s">
        <v>262</v>
      </c>
      <c r="M79" s="556">
        <v>1</v>
      </c>
      <c r="N79" s="556">
        <v>0</v>
      </c>
      <c r="O79" s="557" t="s">
        <v>318</v>
      </c>
      <c r="P79" s="558">
        <f>P81</f>
        <v>93526</v>
      </c>
      <c r="Q79" s="558">
        <f>Q81</f>
        <v>93526</v>
      </c>
      <c r="R79" s="559">
        <f>R81</f>
        <v>93526</v>
      </c>
    </row>
    <row r="80" spans="2:18" ht="12.75" x14ac:dyDescent="0.2">
      <c r="B80" s="553" t="s">
        <v>214</v>
      </c>
      <c r="C80" s="553"/>
      <c r="D80" s="553"/>
      <c r="E80" s="553"/>
      <c r="F80" s="553"/>
      <c r="G80" s="553"/>
      <c r="H80" s="553"/>
      <c r="I80" s="553"/>
      <c r="J80" s="553"/>
      <c r="K80" s="554"/>
      <c r="L80" s="555" t="s">
        <v>262</v>
      </c>
      <c r="M80" s="556">
        <v>1</v>
      </c>
      <c r="N80" s="556">
        <v>6</v>
      </c>
      <c r="O80" s="557" t="s">
        <v>318</v>
      </c>
      <c r="P80" s="558">
        <f>P81</f>
        <v>93526</v>
      </c>
      <c r="Q80" s="558">
        <f>Q81</f>
        <v>93526</v>
      </c>
      <c r="R80" s="559">
        <f>R81</f>
        <v>93526</v>
      </c>
    </row>
    <row r="81" spans="2:19" ht="12.75" x14ac:dyDescent="0.2">
      <c r="B81" s="553" t="s">
        <v>61</v>
      </c>
      <c r="C81" s="553"/>
      <c r="D81" s="553"/>
      <c r="E81" s="553"/>
      <c r="F81" s="553"/>
      <c r="G81" s="553"/>
      <c r="H81" s="553"/>
      <c r="I81" s="553"/>
      <c r="J81" s="553"/>
      <c r="K81" s="554"/>
      <c r="L81" s="555" t="s">
        <v>262</v>
      </c>
      <c r="M81" s="556">
        <v>1</v>
      </c>
      <c r="N81" s="556">
        <v>6</v>
      </c>
      <c r="O81" s="557" t="s">
        <v>260</v>
      </c>
      <c r="P81" s="558">
        <v>93526</v>
      </c>
      <c r="Q81" s="558">
        <v>93526</v>
      </c>
      <c r="R81" s="558">
        <v>93526</v>
      </c>
      <c r="S81" s="584"/>
    </row>
    <row r="82" spans="2:19" ht="12.75" x14ac:dyDescent="0.2">
      <c r="B82" s="573" t="s">
        <v>258</v>
      </c>
      <c r="C82" s="574"/>
      <c r="D82" s="574"/>
      <c r="E82" s="574"/>
      <c r="F82" s="574"/>
      <c r="G82" s="585"/>
      <c r="H82" s="577"/>
      <c r="I82" s="578"/>
      <c r="J82" s="578"/>
      <c r="K82" s="579"/>
      <c r="L82" s="555" t="s">
        <v>259</v>
      </c>
      <c r="M82" s="556">
        <v>0</v>
      </c>
      <c r="N82" s="556">
        <v>0</v>
      </c>
      <c r="O82" s="557">
        <v>0</v>
      </c>
      <c r="P82" s="558">
        <f>P85</f>
        <v>75000</v>
      </c>
      <c r="Q82" s="558">
        <f t="shared" ref="Q82:R82" si="7">Q85</f>
        <v>75000</v>
      </c>
      <c r="R82" s="559">
        <f t="shared" si="7"/>
        <v>75000</v>
      </c>
    </row>
    <row r="83" spans="2:19" ht="12.75" x14ac:dyDescent="0.2">
      <c r="B83" s="553" t="s">
        <v>241</v>
      </c>
      <c r="C83" s="553"/>
      <c r="D83" s="553"/>
      <c r="E83" s="553"/>
      <c r="F83" s="553"/>
      <c r="G83" s="553"/>
      <c r="H83" s="553"/>
      <c r="I83" s="553"/>
      <c r="J83" s="553"/>
      <c r="K83" s="554"/>
      <c r="L83" s="555" t="s">
        <v>259</v>
      </c>
      <c r="M83" s="556">
        <v>1</v>
      </c>
      <c r="N83" s="556">
        <v>0</v>
      </c>
      <c r="O83" s="557">
        <v>0</v>
      </c>
      <c r="P83" s="558">
        <f t="shared" ref="P83:R84" si="8">P84</f>
        <v>75000</v>
      </c>
      <c r="Q83" s="558">
        <f t="shared" si="8"/>
        <v>75000</v>
      </c>
      <c r="R83" s="559">
        <f t="shared" si="8"/>
        <v>75000</v>
      </c>
    </row>
    <row r="84" spans="2:19" ht="12.75" x14ac:dyDescent="0.2">
      <c r="B84" s="553" t="s">
        <v>250</v>
      </c>
      <c r="C84" s="553"/>
      <c r="D84" s="553"/>
      <c r="E84" s="553"/>
      <c r="F84" s="553"/>
      <c r="G84" s="553"/>
      <c r="H84" s="553"/>
      <c r="I84" s="553"/>
      <c r="J84" s="553"/>
      <c r="K84" s="554"/>
      <c r="L84" s="555" t="s">
        <v>259</v>
      </c>
      <c r="M84" s="556">
        <v>1</v>
      </c>
      <c r="N84" s="556">
        <v>4</v>
      </c>
      <c r="O84" s="557">
        <v>0</v>
      </c>
      <c r="P84" s="558">
        <f t="shared" si="8"/>
        <v>75000</v>
      </c>
      <c r="Q84" s="558">
        <f t="shared" si="8"/>
        <v>75000</v>
      </c>
      <c r="R84" s="559">
        <f t="shared" si="8"/>
        <v>75000</v>
      </c>
    </row>
    <row r="85" spans="2:19" ht="12.75" x14ac:dyDescent="0.2">
      <c r="B85" s="573" t="s">
        <v>61</v>
      </c>
      <c r="C85" s="574"/>
      <c r="D85" s="574"/>
      <c r="E85" s="574"/>
      <c r="F85" s="574"/>
      <c r="G85" s="585"/>
      <c r="H85" s="586"/>
      <c r="I85" s="587"/>
      <c r="J85" s="587"/>
      <c r="K85" s="588"/>
      <c r="L85" s="581" t="s">
        <v>259</v>
      </c>
      <c r="M85" s="589">
        <v>1</v>
      </c>
      <c r="N85" s="589">
        <v>4</v>
      </c>
      <c r="O85" s="557">
        <v>540</v>
      </c>
      <c r="P85" s="590">
        <v>75000</v>
      </c>
      <c r="Q85" s="590">
        <v>75000</v>
      </c>
      <c r="R85" s="559">
        <v>75000</v>
      </c>
    </row>
    <row r="86" spans="2:19" ht="12.75" x14ac:dyDescent="0.2">
      <c r="B86" s="591" t="s">
        <v>285</v>
      </c>
      <c r="C86" s="592"/>
      <c r="D86" s="592"/>
      <c r="E86" s="592"/>
      <c r="F86" s="592"/>
      <c r="G86" s="592"/>
      <c r="H86" s="593"/>
      <c r="I86" s="594"/>
      <c r="J86" s="594"/>
      <c r="K86" s="594"/>
      <c r="L86" s="595">
        <v>6750000000</v>
      </c>
      <c r="M86" s="596">
        <v>0</v>
      </c>
      <c r="N86" s="596">
        <v>0</v>
      </c>
      <c r="O86" s="597">
        <v>0</v>
      </c>
      <c r="P86" s="598">
        <f>P87</f>
        <v>1006635</v>
      </c>
      <c r="Q86" s="598">
        <v>0</v>
      </c>
      <c r="R86" s="538">
        <v>0</v>
      </c>
    </row>
    <row r="87" spans="2:19" ht="12.75" x14ac:dyDescent="0.2">
      <c r="B87" s="591" t="s">
        <v>286</v>
      </c>
      <c r="C87" s="592"/>
      <c r="D87" s="592"/>
      <c r="E87" s="592"/>
      <c r="F87" s="592"/>
      <c r="G87" s="592"/>
      <c r="H87" s="599"/>
      <c r="I87" s="600"/>
      <c r="J87" s="600"/>
      <c r="K87" s="600"/>
      <c r="L87" s="595" t="s">
        <v>287</v>
      </c>
      <c r="M87" s="596">
        <v>0</v>
      </c>
      <c r="N87" s="596">
        <v>0</v>
      </c>
      <c r="O87" s="597">
        <v>0</v>
      </c>
      <c r="P87" s="598">
        <f>P91+P95</f>
        <v>1006635</v>
      </c>
      <c r="Q87" s="598">
        <v>0</v>
      </c>
      <c r="R87" s="538">
        <v>0</v>
      </c>
    </row>
    <row r="88" spans="2:19" ht="12.75" x14ac:dyDescent="0.2">
      <c r="B88" s="601" t="s">
        <v>288</v>
      </c>
      <c r="C88" s="602"/>
      <c r="D88" s="602"/>
      <c r="E88" s="602"/>
      <c r="F88" s="602"/>
      <c r="G88" s="602"/>
      <c r="H88" s="599"/>
      <c r="I88" s="600"/>
      <c r="J88" s="600"/>
      <c r="K88" s="600"/>
      <c r="L88" s="603" t="s">
        <v>289</v>
      </c>
      <c r="M88" s="604">
        <v>0</v>
      </c>
      <c r="N88" s="604">
        <v>0</v>
      </c>
      <c r="O88" s="605">
        <v>0</v>
      </c>
      <c r="P88" s="590">
        <f>P89</f>
        <v>743333</v>
      </c>
      <c r="Q88" s="590">
        <v>0</v>
      </c>
      <c r="R88" s="559">
        <v>0</v>
      </c>
    </row>
    <row r="89" spans="2:19" ht="12.75" x14ac:dyDescent="0.2">
      <c r="B89" s="606" t="s">
        <v>199</v>
      </c>
      <c r="C89" s="607"/>
      <c r="D89" s="607"/>
      <c r="E89" s="607"/>
      <c r="F89" s="607"/>
      <c r="G89" s="607"/>
      <c r="H89" s="599"/>
      <c r="I89" s="600"/>
      <c r="J89" s="600"/>
      <c r="K89" s="600"/>
      <c r="L89" s="608" t="s">
        <v>289</v>
      </c>
      <c r="M89" s="609">
        <v>11</v>
      </c>
      <c r="N89" s="609">
        <v>0</v>
      </c>
      <c r="O89" s="610">
        <v>0</v>
      </c>
      <c r="P89" s="590">
        <f>P90</f>
        <v>743333</v>
      </c>
      <c r="Q89" s="590">
        <v>0</v>
      </c>
      <c r="R89" s="559">
        <v>0</v>
      </c>
    </row>
    <row r="90" spans="2:19" ht="12.75" x14ac:dyDescent="0.2">
      <c r="B90" s="606" t="s">
        <v>198</v>
      </c>
      <c r="C90" s="607"/>
      <c r="D90" s="607"/>
      <c r="E90" s="607"/>
      <c r="F90" s="607"/>
      <c r="G90" s="607"/>
      <c r="H90" s="599"/>
      <c r="I90" s="600"/>
      <c r="J90" s="600"/>
      <c r="K90" s="600"/>
      <c r="L90" s="608" t="s">
        <v>289</v>
      </c>
      <c r="M90" s="609">
        <v>11</v>
      </c>
      <c r="N90" s="609">
        <v>1</v>
      </c>
      <c r="O90" s="610">
        <v>0</v>
      </c>
      <c r="P90" s="590">
        <f>P91</f>
        <v>743333</v>
      </c>
      <c r="Q90" s="590">
        <v>0</v>
      </c>
      <c r="R90" s="559">
        <v>0</v>
      </c>
    </row>
    <row r="91" spans="2:19" ht="12.75" x14ac:dyDescent="0.2">
      <c r="B91" s="606" t="s">
        <v>252</v>
      </c>
      <c r="C91" s="607"/>
      <c r="D91" s="607"/>
      <c r="E91" s="607"/>
      <c r="F91" s="607"/>
      <c r="G91" s="607"/>
      <c r="H91" s="599"/>
      <c r="I91" s="600"/>
      <c r="J91" s="600"/>
      <c r="K91" s="600"/>
      <c r="L91" s="608" t="s">
        <v>289</v>
      </c>
      <c r="M91" s="609">
        <v>11</v>
      </c>
      <c r="N91" s="609">
        <v>1</v>
      </c>
      <c r="O91" s="610">
        <v>240</v>
      </c>
      <c r="P91" s="590">
        <v>743333</v>
      </c>
      <c r="Q91" s="590">
        <v>0</v>
      </c>
      <c r="R91" s="559">
        <v>0</v>
      </c>
    </row>
    <row r="92" spans="2:19" ht="12.75" x14ac:dyDescent="0.2">
      <c r="B92" s="570" t="s">
        <v>290</v>
      </c>
      <c r="C92" s="571"/>
      <c r="D92" s="571"/>
      <c r="E92" s="571"/>
      <c r="F92" s="571"/>
      <c r="G92" s="583"/>
      <c r="H92" s="599"/>
      <c r="I92" s="600"/>
      <c r="J92" s="600"/>
      <c r="K92" s="600"/>
      <c r="L92" s="603" t="s">
        <v>291</v>
      </c>
      <c r="M92" s="609">
        <v>11</v>
      </c>
      <c r="N92" s="609">
        <v>1</v>
      </c>
      <c r="O92" s="611">
        <v>0</v>
      </c>
      <c r="P92" s="612">
        <f>P95</f>
        <v>263302</v>
      </c>
      <c r="Q92" s="612">
        <v>0</v>
      </c>
      <c r="R92" s="552">
        <v>0</v>
      </c>
    </row>
    <row r="93" spans="2:19" ht="12.75" x14ac:dyDescent="0.2">
      <c r="B93" s="606" t="s">
        <v>199</v>
      </c>
      <c r="C93" s="607"/>
      <c r="D93" s="607"/>
      <c r="E93" s="607"/>
      <c r="F93" s="607"/>
      <c r="G93" s="607"/>
      <c r="H93" s="599"/>
      <c r="I93" s="600"/>
      <c r="J93" s="600"/>
      <c r="K93" s="600"/>
      <c r="L93" s="608" t="s">
        <v>291</v>
      </c>
      <c r="M93" s="609">
        <v>11</v>
      </c>
      <c r="N93" s="609">
        <v>1</v>
      </c>
      <c r="O93" s="613">
        <v>0</v>
      </c>
      <c r="P93" s="590">
        <f>P94</f>
        <v>263302</v>
      </c>
      <c r="Q93" s="590">
        <v>0</v>
      </c>
      <c r="R93" s="559">
        <v>0</v>
      </c>
    </row>
    <row r="94" spans="2:19" ht="12.75" x14ac:dyDescent="0.2">
      <c r="B94" s="606" t="s">
        <v>198</v>
      </c>
      <c r="C94" s="607"/>
      <c r="D94" s="607"/>
      <c r="E94" s="607"/>
      <c r="F94" s="607"/>
      <c r="G94" s="607"/>
      <c r="H94" s="599"/>
      <c r="I94" s="600"/>
      <c r="J94" s="600"/>
      <c r="K94" s="600"/>
      <c r="L94" s="608" t="s">
        <v>291</v>
      </c>
      <c r="M94" s="609">
        <v>11</v>
      </c>
      <c r="N94" s="609">
        <v>1</v>
      </c>
      <c r="O94" s="613">
        <v>0</v>
      </c>
      <c r="P94" s="590">
        <f>P95</f>
        <v>263302</v>
      </c>
      <c r="Q94" s="590">
        <v>0</v>
      </c>
      <c r="R94" s="559">
        <v>0</v>
      </c>
    </row>
    <row r="95" spans="2:19" ht="12.75" x14ac:dyDescent="0.2">
      <c r="B95" s="606" t="s">
        <v>252</v>
      </c>
      <c r="C95" s="607"/>
      <c r="D95" s="607"/>
      <c r="E95" s="607"/>
      <c r="F95" s="607"/>
      <c r="G95" s="607"/>
      <c r="H95" s="614"/>
      <c r="I95" s="615"/>
      <c r="J95" s="615"/>
      <c r="K95" s="615"/>
      <c r="L95" s="608" t="s">
        <v>291</v>
      </c>
      <c r="M95" s="609">
        <v>11</v>
      </c>
      <c r="N95" s="609">
        <v>1</v>
      </c>
      <c r="O95" s="613">
        <v>240</v>
      </c>
      <c r="P95" s="590">
        <v>263302</v>
      </c>
      <c r="Q95" s="590">
        <v>0</v>
      </c>
      <c r="R95" s="559">
        <v>0</v>
      </c>
    </row>
    <row r="96" spans="2:19" ht="13.5" thickBot="1" x14ac:dyDescent="0.25">
      <c r="B96" s="616" t="s">
        <v>322</v>
      </c>
      <c r="C96" s="617"/>
      <c r="D96" s="617"/>
      <c r="E96" s="617"/>
      <c r="F96" s="617"/>
      <c r="G96" s="617"/>
      <c r="H96" s="618"/>
      <c r="I96" s="618"/>
      <c r="J96" s="618"/>
      <c r="K96" s="619"/>
      <c r="L96" s="620" t="s">
        <v>37</v>
      </c>
      <c r="M96" s="621" t="s">
        <v>37</v>
      </c>
      <c r="N96" s="621" t="s">
        <v>37</v>
      </c>
      <c r="O96" s="620" t="s">
        <v>37</v>
      </c>
      <c r="P96" s="622">
        <f>P12</f>
        <v>20391959.07</v>
      </c>
      <c r="Q96" s="622">
        <f t="shared" ref="Q96:R96" si="9">Q12</f>
        <v>16740300</v>
      </c>
      <c r="R96" s="623">
        <f t="shared" si="9"/>
        <v>17075700</v>
      </c>
    </row>
  </sheetData>
  <mergeCells count="95">
    <mergeCell ref="B95:G95"/>
    <mergeCell ref="B96:G96"/>
    <mergeCell ref="B89:G89"/>
    <mergeCell ref="B90:G90"/>
    <mergeCell ref="B91:G91"/>
    <mergeCell ref="B92:G92"/>
    <mergeCell ref="B93:G93"/>
    <mergeCell ref="B94:G94"/>
    <mergeCell ref="B83:K83"/>
    <mergeCell ref="B84:K84"/>
    <mergeCell ref="B85:G85"/>
    <mergeCell ref="B86:G86"/>
    <mergeCell ref="B87:G87"/>
    <mergeCell ref="B88:G88"/>
    <mergeCell ref="B77:K77"/>
    <mergeCell ref="B78:K78"/>
    <mergeCell ref="B79:K79"/>
    <mergeCell ref="B80:K80"/>
    <mergeCell ref="B81:K81"/>
    <mergeCell ref="B82:G82"/>
    <mergeCell ref="B71:K71"/>
    <mergeCell ref="B72:K72"/>
    <mergeCell ref="B73:K73"/>
    <mergeCell ref="B74:G74"/>
    <mergeCell ref="B75:K75"/>
    <mergeCell ref="B76:K76"/>
    <mergeCell ref="B65:K65"/>
    <mergeCell ref="B66:K66"/>
    <mergeCell ref="B67:K67"/>
    <mergeCell ref="B68:K68"/>
    <mergeCell ref="B69:K69"/>
    <mergeCell ref="B70:K70"/>
    <mergeCell ref="B59:K59"/>
    <mergeCell ref="B60:K60"/>
    <mergeCell ref="B61:K61"/>
    <mergeCell ref="B62:K62"/>
    <mergeCell ref="B63:K63"/>
    <mergeCell ref="B64:K64"/>
    <mergeCell ref="B53:K53"/>
    <mergeCell ref="B54:K54"/>
    <mergeCell ref="B55:K55"/>
    <mergeCell ref="B56:K56"/>
    <mergeCell ref="B57:K57"/>
    <mergeCell ref="B58:K58"/>
    <mergeCell ref="B47:K47"/>
    <mergeCell ref="B48:K48"/>
    <mergeCell ref="B49:K49"/>
    <mergeCell ref="C50:K50"/>
    <mergeCell ref="B51:K51"/>
    <mergeCell ref="B52:K52"/>
    <mergeCell ref="B41:G41"/>
    <mergeCell ref="B42:K42"/>
    <mergeCell ref="B43:K43"/>
    <mergeCell ref="B44:K44"/>
    <mergeCell ref="B45:K45"/>
    <mergeCell ref="B46:G46"/>
    <mergeCell ref="B35:K35"/>
    <mergeCell ref="B36:K36"/>
    <mergeCell ref="B37:K37"/>
    <mergeCell ref="B38:G38"/>
    <mergeCell ref="B39:G39"/>
    <mergeCell ref="B40:G40"/>
    <mergeCell ref="B29:K29"/>
    <mergeCell ref="B30:K30"/>
    <mergeCell ref="B31:K31"/>
    <mergeCell ref="B32:K32"/>
    <mergeCell ref="C33:K33"/>
    <mergeCell ref="B34:K34"/>
    <mergeCell ref="C23:K23"/>
    <mergeCell ref="B24:K24"/>
    <mergeCell ref="B25:K25"/>
    <mergeCell ref="B26:K26"/>
    <mergeCell ref="B27:K27"/>
    <mergeCell ref="C28:K28"/>
    <mergeCell ref="B17:K17"/>
    <mergeCell ref="B18:K18"/>
    <mergeCell ref="B19:K19"/>
    <mergeCell ref="B20:K20"/>
    <mergeCell ref="B21:K21"/>
    <mergeCell ref="B22:K22"/>
    <mergeCell ref="B11:G11"/>
    <mergeCell ref="B12:K12"/>
    <mergeCell ref="B13:G13"/>
    <mergeCell ref="C14:K14"/>
    <mergeCell ref="B15:K15"/>
    <mergeCell ref="B16:K16"/>
    <mergeCell ref="A7:R7"/>
    <mergeCell ref="B9:K10"/>
    <mergeCell ref="L9:L10"/>
    <mergeCell ref="M9:M10"/>
    <mergeCell ref="N9:N10"/>
    <mergeCell ref="O9:O10"/>
    <mergeCell ref="P9:P10"/>
    <mergeCell ref="Q9:Q10"/>
    <mergeCell ref="R9:R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workbookViewId="0"/>
  </sheetViews>
  <sheetFormatPr defaultRowHeight="12.75" x14ac:dyDescent="0.2"/>
  <cols>
    <col min="1" max="1" width="3.5703125" customWidth="1"/>
    <col min="2" max="2" width="32.5703125" customWidth="1"/>
    <col min="3" max="3" width="6.5703125" customWidth="1"/>
    <col min="4" max="4" width="6.42578125" customWidth="1"/>
    <col min="5" max="5" width="12" customWidth="1"/>
    <col min="6" max="6" width="0.140625" hidden="1" customWidth="1"/>
    <col min="7" max="7" width="0.7109375" hidden="1" customWidth="1"/>
    <col min="8" max="8" width="15.140625" customWidth="1"/>
    <col min="9" max="9" width="13.140625" customWidth="1"/>
    <col min="10" max="10" width="13" customWidth="1"/>
  </cols>
  <sheetData>
    <row r="1" spans="1:11" x14ac:dyDescent="0.2">
      <c r="H1" s="162" t="s">
        <v>334</v>
      </c>
    </row>
    <row r="2" spans="1:11" x14ac:dyDescent="0.2">
      <c r="H2" s="162" t="s">
        <v>193</v>
      </c>
    </row>
    <row r="3" spans="1:11" x14ac:dyDescent="0.2">
      <c r="H3" s="162" t="s">
        <v>227</v>
      </c>
    </row>
    <row r="4" spans="1:11" x14ac:dyDescent="0.2">
      <c r="H4" s="500" t="s">
        <v>231</v>
      </c>
    </row>
    <row r="6" spans="1:11" ht="25.5" customHeight="1" x14ac:dyDescent="0.2">
      <c r="A6" s="643" t="s">
        <v>333</v>
      </c>
      <c r="B6" s="643"/>
      <c r="C6" s="643"/>
      <c r="D6" s="643"/>
      <c r="E6" s="643"/>
      <c r="F6" s="643"/>
      <c r="G6" s="643"/>
      <c r="H6" s="643"/>
      <c r="I6" s="643"/>
      <c r="J6" s="643"/>
    </row>
    <row r="7" spans="1:11" x14ac:dyDescent="0.2">
      <c r="A7" s="642"/>
      <c r="B7" s="642"/>
      <c r="C7" s="642"/>
      <c r="D7" s="642"/>
      <c r="E7" s="642"/>
      <c r="F7" s="642"/>
      <c r="G7" s="642"/>
      <c r="H7" s="642"/>
    </row>
    <row r="8" spans="1:11" x14ac:dyDescent="0.2">
      <c r="A8" s="642"/>
      <c r="B8" s="642"/>
      <c r="C8" s="642"/>
      <c r="D8" s="642"/>
      <c r="E8" s="642"/>
      <c r="F8" s="642"/>
      <c r="G8" s="642"/>
      <c r="H8" s="642"/>
      <c r="J8" t="s">
        <v>1</v>
      </c>
    </row>
    <row r="9" spans="1:11" s="632" customFormat="1" ht="43.5" customHeight="1" x14ac:dyDescent="0.2">
      <c r="A9" s="641" t="s">
        <v>332</v>
      </c>
      <c r="B9" s="641" t="s">
        <v>331</v>
      </c>
      <c r="C9" s="638" t="s">
        <v>330</v>
      </c>
      <c r="D9" s="637"/>
      <c r="E9" s="637"/>
      <c r="F9" s="637"/>
      <c r="G9" s="636"/>
      <c r="H9" s="638" t="s">
        <v>329</v>
      </c>
      <c r="I9" s="637"/>
      <c r="J9" s="636"/>
      <c r="K9" s="633"/>
    </row>
    <row r="10" spans="1:11" s="632" customFormat="1" ht="58.5" customHeight="1" x14ac:dyDescent="0.2">
      <c r="A10" s="640"/>
      <c r="B10" s="640"/>
      <c r="C10" s="639" t="s">
        <v>328</v>
      </c>
      <c r="D10" s="639" t="s">
        <v>327</v>
      </c>
      <c r="E10" s="639" t="s">
        <v>326</v>
      </c>
      <c r="F10" s="639" t="s">
        <v>325</v>
      </c>
      <c r="G10" s="639" t="s">
        <v>324</v>
      </c>
      <c r="H10" s="639" t="s">
        <v>23</v>
      </c>
      <c r="I10" s="639" t="s">
        <v>24</v>
      </c>
      <c r="J10" s="639" t="s">
        <v>31</v>
      </c>
      <c r="K10" s="633"/>
    </row>
    <row r="11" spans="1:11" s="632" customFormat="1" ht="15" x14ac:dyDescent="0.2">
      <c r="A11" s="638" t="s">
        <v>323</v>
      </c>
      <c r="B11" s="636"/>
      <c r="C11" s="638"/>
      <c r="D11" s="637"/>
      <c r="E11" s="637"/>
      <c r="F11" s="636"/>
      <c r="G11" s="635"/>
      <c r="H11" s="634">
        <f>H12</f>
        <v>208683.72</v>
      </c>
      <c r="I11" s="634">
        <f>I12</f>
        <v>192000</v>
      </c>
      <c r="J11" s="634">
        <f>J12</f>
        <v>192000</v>
      </c>
      <c r="K11" s="633"/>
    </row>
    <row r="12" spans="1:11" s="624" customFormat="1" ht="29.25" customHeight="1" x14ac:dyDescent="0.2">
      <c r="A12" s="631">
        <v>1</v>
      </c>
      <c r="B12" s="630" t="s">
        <v>282</v>
      </c>
      <c r="C12" s="629">
        <v>10</v>
      </c>
      <c r="D12" s="629">
        <v>1</v>
      </c>
      <c r="E12" s="628">
        <v>6740525050</v>
      </c>
      <c r="F12" s="627"/>
      <c r="G12" s="627"/>
      <c r="H12" s="626">
        <v>208683.72</v>
      </c>
      <c r="I12" s="625">
        <v>192000</v>
      </c>
      <c r="J12" s="625">
        <v>192000</v>
      </c>
    </row>
    <row r="13" spans="1:11" s="624" customFormat="1" x14ac:dyDescent="0.2"/>
    <row r="14" spans="1:11" s="624" customFormat="1" x14ac:dyDescent="0.2"/>
    <row r="15" spans="1:11" s="624" customFormat="1" x14ac:dyDescent="0.2"/>
    <row r="16" spans="1:11" s="624" customFormat="1" x14ac:dyDescent="0.2"/>
    <row r="17" s="624" customFormat="1" x14ac:dyDescent="0.2"/>
    <row r="18" s="624" customFormat="1" x14ac:dyDescent="0.2"/>
    <row r="19" s="624" customFormat="1" x14ac:dyDescent="0.2"/>
    <row r="20" s="624" customFormat="1" x14ac:dyDescent="0.2"/>
    <row r="21" s="624" customFormat="1" x14ac:dyDescent="0.2"/>
    <row r="22" s="624" customFormat="1" x14ac:dyDescent="0.2"/>
    <row r="23" s="624" customFormat="1" x14ac:dyDescent="0.2"/>
    <row r="24" s="624" customFormat="1" x14ac:dyDescent="0.2"/>
    <row r="25" s="624" customFormat="1" x14ac:dyDescent="0.2"/>
    <row r="26" s="624" customFormat="1" x14ac:dyDescent="0.2"/>
    <row r="27" s="624" customFormat="1" x14ac:dyDescent="0.2"/>
    <row r="28" s="624" customFormat="1" x14ac:dyDescent="0.2"/>
    <row r="29" s="624" customFormat="1" x14ac:dyDescent="0.2"/>
    <row r="30" s="624" customFormat="1" x14ac:dyDescent="0.2"/>
    <row r="31" s="624" customFormat="1" x14ac:dyDescent="0.2"/>
    <row r="32" s="624" customFormat="1" x14ac:dyDescent="0.2"/>
    <row r="33" s="624" customFormat="1" x14ac:dyDescent="0.2"/>
    <row r="34" s="624" customFormat="1" x14ac:dyDescent="0.2"/>
    <row r="35" s="624" customFormat="1" x14ac:dyDescent="0.2"/>
    <row r="36" s="624" customFormat="1" x14ac:dyDescent="0.2"/>
    <row r="37" s="624" customFormat="1" x14ac:dyDescent="0.2"/>
    <row r="38" s="624" customFormat="1" x14ac:dyDescent="0.2"/>
    <row r="39" s="624" customFormat="1" x14ac:dyDescent="0.2"/>
    <row r="40" s="624" customFormat="1" x14ac:dyDescent="0.2"/>
    <row r="41" s="624" customFormat="1" x14ac:dyDescent="0.2"/>
    <row r="42" s="624" customFormat="1" x14ac:dyDescent="0.2"/>
    <row r="43" s="624" customFormat="1" x14ac:dyDescent="0.2"/>
    <row r="44" s="624" customFormat="1" x14ac:dyDescent="0.2"/>
    <row r="45" s="624" customFormat="1" x14ac:dyDescent="0.2"/>
    <row r="46" s="624" customFormat="1" x14ac:dyDescent="0.2"/>
    <row r="47" s="624" customFormat="1" x14ac:dyDescent="0.2"/>
    <row r="48" s="624" customFormat="1" x14ac:dyDescent="0.2"/>
    <row r="49" s="624" customFormat="1" x14ac:dyDescent="0.2"/>
    <row r="50" s="624" customFormat="1" x14ac:dyDescent="0.2"/>
    <row r="51" s="624" customFormat="1" x14ac:dyDescent="0.2"/>
    <row r="52" s="624" customFormat="1" x14ac:dyDescent="0.2"/>
    <row r="53" s="624" customFormat="1" x14ac:dyDescent="0.2"/>
    <row r="54" s="624" customFormat="1" x14ac:dyDescent="0.2"/>
    <row r="55" s="624" customFormat="1" x14ac:dyDescent="0.2"/>
    <row r="56" s="624" customFormat="1" x14ac:dyDescent="0.2"/>
    <row r="57" s="624" customFormat="1" x14ac:dyDescent="0.2"/>
    <row r="58" s="624" customFormat="1" x14ac:dyDescent="0.2"/>
    <row r="59" s="624" customFormat="1" x14ac:dyDescent="0.2"/>
    <row r="60" s="624" customFormat="1" x14ac:dyDescent="0.2"/>
    <row r="61" s="624" customFormat="1" x14ac:dyDescent="0.2"/>
    <row r="62" s="624" customFormat="1" x14ac:dyDescent="0.2"/>
    <row r="63" s="624" customFormat="1" x14ac:dyDescent="0.2"/>
    <row r="64" s="624" customFormat="1" x14ac:dyDescent="0.2"/>
    <row r="65" s="624" customFormat="1" x14ac:dyDescent="0.2"/>
    <row r="66" s="624" customFormat="1" x14ac:dyDescent="0.2"/>
    <row r="67" s="624" customFormat="1" x14ac:dyDescent="0.2"/>
    <row r="68" s="624" customFormat="1" x14ac:dyDescent="0.2"/>
    <row r="69" s="624" customFormat="1" x14ac:dyDescent="0.2"/>
    <row r="70" s="624" customFormat="1" x14ac:dyDescent="0.2"/>
    <row r="71" s="624" customFormat="1" x14ac:dyDescent="0.2"/>
    <row r="72" s="624" customFormat="1" x14ac:dyDescent="0.2"/>
    <row r="73" s="624" customFormat="1" x14ac:dyDescent="0.2"/>
    <row r="74" s="624" customFormat="1" x14ac:dyDescent="0.2"/>
    <row r="75" s="624" customFormat="1" x14ac:dyDescent="0.2"/>
    <row r="76" s="624" customFormat="1" x14ac:dyDescent="0.2"/>
    <row r="77" s="624" customFormat="1" x14ac:dyDescent="0.2"/>
    <row r="78" s="624" customFormat="1" x14ac:dyDescent="0.2"/>
    <row r="79" s="624" customFormat="1" x14ac:dyDescent="0.2"/>
    <row r="80" s="624" customFormat="1" x14ac:dyDescent="0.2"/>
    <row r="81" s="624" customFormat="1" x14ac:dyDescent="0.2"/>
    <row r="82" s="624" customFormat="1" x14ac:dyDescent="0.2"/>
    <row r="83" s="624" customFormat="1" x14ac:dyDescent="0.2"/>
    <row r="84" s="624" customFormat="1" x14ac:dyDescent="0.2"/>
    <row r="85" s="624" customFormat="1" x14ac:dyDescent="0.2"/>
    <row r="86" s="624" customFormat="1" x14ac:dyDescent="0.2"/>
    <row r="87" s="624" customFormat="1" x14ac:dyDescent="0.2"/>
    <row r="88" s="624" customFormat="1" x14ac:dyDescent="0.2"/>
    <row r="89" s="624" customFormat="1" x14ac:dyDescent="0.2"/>
    <row r="90" s="624" customFormat="1" x14ac:dyDescent="0.2"/>
    <row r="91" s="624" customFormat="1" x14ac:dyDescent="0.2"/>
    <row r="92" s="624" customFormat="1" x14ac:dyDescent="0.2"/>
    <row r="93" s="624" customFormat="1" x14ac:dyDescent="0.2"/>
    <row r="94" s="624" customFormat="1" x14ac:dyDescent="0.2"/>
    <row r="95" s="624" customFormat="1" x14ac:dyDescent="0.2"/>
    <row r="96" s="624" customFormat="1" x14ac:dyDescent="0.2"/>
    <row r="97" s="624" customFormat="1" x14ac:dyDescent="0.2"/>
    <row r="98" s="624" customFormat="1" x14ac:dyDescent="0.2"/>
    <row r="99" s="624" customFormat="1" x14ac:dyDescent="0.2"/>
    <row r="100" s="624" customFormat="1" x14ac:dyDescent="0.2"/>
    <row r="101" s="624" customFormat="1" x14ac:dyDescent="0.2"/>
    <row r="102" s="624" customFormat="1" x14ac:dyDescent="0.2"/>
    <row r="103" s="624" customFormat="1" x14ac:dyDescent="0.2"/>
    <row r="104" s="624" customFormat="1" x14ac:dyDescent="0.2"/>
  </sheetData>
  <mergeCells count="7">
    <mergeCell ref="A6:J6"/>
    <mergeCell ref="A11:B11"/>
    <mergeCell ref="C11:F11"/>
    <mergeCell ref="A9:A10"/>
    <mergeCell ref="B9:B10"/>
    <mergeCell ref="C9:G9"/>
    <mergeCell ref="H9:J9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defaultColWidth="8.7109375" defaultRowHeight="18.75" x14ac:dyDescent="0.3"/>
  <cols>
    <col min="1" max="1" width="8.140625" style="644" customWidth="1"/>
    <col min="2" max="2" width="83.42578125" style="645" customWidth="1"/>
    <col min="3" max="3" width="26.85546875" style="645" customWidth="1"/>
    <col min="4" max="4" width="11" style="645" customWidth="1"/>
    <col min="5" max="16384" width="8.7109375" style="645"/>
  </cols>
  <sheetData>
    <row r="1" spans="1:4" x14ac:dyDescent="0.3">
      <c r="C1" s="162" t="s">
        <v>335</v>
      </c>
    </row>
    <row r="2" spans="1:4" x14ac:dyDescent="0.3">
      <c r="C2" s="162" t="s">
        <v>193</v>
      </c>
    </row>
    <row r="3" spans="1:4" x14ac:dyDescent="0.3">
      <c r="C3" s="162" t="s">
        <v>313</v>
      </c>
    </row>
    <row r="4" spans="1:4" x14ac:dyDescent="0.3">
      <c r="A4" s="646"/>
      <c r="B4" s="646"/>
      <c r="C4" s="500" t="s">
        <v>314</v>
      </c>
    </row>
    <row r="5" spans="1:4" x14ac:dyDescent="0.3">
      <c r="A5" s="646"/>
      <c r="B5" s="646"/>
      <c r="C5" s="160"/>
    </row>
    <row r="6" spans="1:4" x14ac:dyDescent="0.3">
      <c r="A6" s="647" t="s">
        <v>336</v>
      </c>
      <c r="B6" s="647"/>
      <c r="C6" s="647"/>
    </row>
    <row r="7" spans="1:4" x14ac:dyDescent="0.3">
      <c r="A7" s="648"/>
      <c r="B7" s="648"/>
      <c r="C7" s="649"/>
    </row>
    <row r="8" spans="1:4" s="652" customFormat="1" ht="37.5" x14ac:dyDescent="0.2">
      <c r="A8" s="650" t="s">
        <v>337</v>
      </c>
      <c r="B8" s="651" t="s">
        <v>338</v>
      </c>
      <c r="C8" s="651" t="s">
        <v>23</v>
      </c>
      <c r="D8" s="644"/>
    </row>
    <row r="9" spans="1:4" s="654" customFormat="1" x14ac:dyDescent="0.3">
      <c r="A9" s="653">
        <v>1</v>
      </c>
      <c r="B9" s="653">
        <v>2</v>
      </c>
      <c r="C9" s="651">
        <v>3</v>
      </c>
      <c r="D9" s="644"/>
    </row>
    <row r="10" spans="1:4" ht="37.5" x14ac:dyDescent="0.3">
      <c r="A10" s="655">
        <v>1</v>
      </c>
      <c r="B10" s="656" t="s">
        <v>339</v>
      </c>
      <c r="C10" s="657">
        <f>C11+C22</f>
        <v>4765.3999999999996</v>
      </c>
      <c r="D10" s="644"/>
    </row>
    <row r="11" spans="1:4" ht="56.25" x14ac:dyDescent="0.3">
      <c r="A11" s="658" t="s">
        <v>340</v>
      </c>
      <c r="B11" s="659" t="s">
        <v>341</v>
      </c>
      <c r="C11" s="660">
        <v>4315.95</v>
      </c>
      <c r="D11" s="644"/>
    </row>
    <row r="12" spans="1:4" ht="56.25" x14ac:dyDescent="0.3">
      <c r="A12" s="658" t="s">
        <v>342</v>
      </c>
      <c r="B12" s="661" t="s">
        <v>343</v>
      </c>
      <c r="C12" s="662"/>
      <c r="D12" s="644"/>
    </row>
    <row r="13" spans="1:4" ht="37.5" x14ac:dyDescent="0.3">
      <c r="A13" s="658" t="s">
        <v>344</v>
      </c>
      <c r="B13" s="661" t="s">
        <v>345</v>
      </c>
      <c r="C13" s="662"/>
      <c r="D13" s="644"/>
    </row>
    <row r="14" spans="1:4" x14ac:dyDescent="0.3">
      <c r="A14" s="663" t="s">
        <v>346</v>
      </c>
      <c r="B14" s="661" t="s">
        <v>347</v>
      </c>
      <c r="C14" s="662"/>
      <c r="D14" s="644"/>
    </row>
    <row r="15" spans="1:4" x14ac:dyDescent="0.3">
      <c r="A15" s="663"/>
      <c r="B15" s="661" t="s">
        <v>348</v>
      </c>
      <c r="C15" s="662"/>
      <c r="D15" s="644"/>
    </row>
    <row r="16" spans="1:4" x14ac:dyDescent="0.3">
      <c r="A16" s="663"/>
      <c r="B16" s="661" t="s">
        <v>349</v>
      </c>
      <c r="C16" s="662"/>
      <c r="D16" s="644"/>
    </row>
    <row r="17" spans="1:10" ht="24" customHeight="1" x14ac:dyDescent="0.3">
      <c r="A17" s="663" t="s">
        <v>350</v>
      </c>
      <c r="B17" s="661" t="s">
        <v>351</v>
      </c>
      <c r="C17" s="662"/>
      <c r="D17" s="644"/>
    </row>
    <row r="18" spans="1:10" ht="20.25" customHeight="1" x14ac:dyDescent="0.3">
      <c r="A18" s="663"/>
      <c r="B18" s="661" t="s">
        <v>348</v>
      </c>
      <c r="C18" s="662"/>
      <c r="D18" s="644"/>
    </row>
    <row r="19" spans="1:10" x14ac:dyDescent="0.3">
      <c r="A19" s="663"/>
      <c r="B19" s="661" t="s">
        <v>352</v>
      </c>
      <c r="C19" s="662"/>
      <c r="D19" s="644"/>
    </row>
    <row r="20" spans="1:10" ht="23.25" customHeight="1" x14ac:dyDescent="0.3">
      <c r="A20" s="663"/>
      <c r="B20" s="661" t="s">
        <v>353</v>
      </c>
      <c r="C20" s="664"/>
      <c r="D20" s="644"/>
    </row>
    <row r="21" spans="1:10" ht="33.75" customHeight="1" x14ac:dyDescent="0.3">
      <c r="A21" s="658" t="s">
        <v>354</v>
      </c>
      <c r="B21" s="661" t="s">
        <v>355</v>
      </c>
      <c r="C21" s="662"/>
      <c r="D21" s="644"/>
    </row>
    <row r="22" spans="1:10" s="667" customFormat="1" ht="39.75" customHeight="1" x14ac:dyDescent="0.3">
      <c r="A22" s="658" t="s">
        <v>356</v>
      </c>
      <c r="B22" s="661" t="s">
        <v>357</v>
      </c>
      <c r="C22" s="665">
        <v>449.45</v>
      </c>
      <c r="D22" s="666"/>
    </row>
    <row r="23" spans="1:10" x14ac:dyDescent="0.3">
      <c r="A23" s="658"/>
      <c r="B23" s="661" t="s">
        <v>358</v>
      </c>
      <c r="C23" s="668"/>
      <c r="D23" s="669"/>
      <c r="E23" s="670"/>
      <c r="F23" s="670"/>
      <c r="G23" s="670"/>
      <c r="H23" s="670"/>
      <c r="I23" s="670"/>
      <c r="J23" s="670"/>
    </row>
    <row r="24" spans="1:10" x14ac:dyDescent="0.3">
      <c r="A24" s="658"/>
      <c r="B24" s="661" t="s">
        <v>359</v>
      </c>
      <c r="C24" s="671"/>
      <c r="D24" s="670"/>
      <c r="E24" s="670"/>
      <c r="F24" s="670"/>
      <c r="G24" s="670"/>
      <c r="H24" s="670"/>
      <c r="I24" s="670"/>
      <c r="J24" s="670"/>
    </row>
    <row r="25" spans="1:10" ht="17.25" customHeight="1" x14ac:dyDescent="0.3">
      <c r="A25" s="658"/>
      <c r="B25" s="661" t="s">
        <v>360</v>
      </c>
      <c r="C25" s="672"/>
      <c r="D25" s="670"/>
      <c r="E25" s="670"/>
      <c r="F25" s="670"/>
      <c r="G25" s="670"/>
      <c r="H25" s="670"/>
      <c r="I25" s="670"/>
      <c r="J25" s="670"/>
    </row>
    <row r="26" spans="1:10" s="676" customFormat="1" x14ac:dyDescent="0.3">
      <c r="A26" s="655" t="s">
        <v>361</v>
      </c>
      <c r="B26" s="673" t="s">
        <v>362</v>
      </c>
      <c r="C26" s="674">
        <f>C27+C38</f>
        <v>6.3</v>
      </c>
      <c r="D26" s="675"/>
      <c r="E26" s="675"/>
      <c r="F26" s="675"/>
      <c r="G26" s="675"/>
      <c r="H26" s="675"/>
      <c r="I26" s="675"/>
      <c r="J26" s="675"/>
    </row>
    <row r="27" spans="1:10" ht="51.75" customHeight="1" x14ac:dyDescent="0.3">
      <c r="A27" s="658" t="s">
        <v>363</v>
      </c>
      <c r="B27" s="661" t="s">
        <v>364</v>
      </c>
      <c r="C27" s="677">
        <v>5</v>
      </c>
      <c r="D27" s="670"/>
      <c r="E27" s="670"/>
      <c r="F27" s="670"/>
      <c r="G27" s="670"/>
      <c r="H27" s="670"/>
      <c r="I27" s="670"/>
      <c r="J27" s="670"/>
    </row>
    <row r="28" spans="1:10" ht="60.75" customHeight="1" x14ac:dyDescent="0.3">
      <c r="A28" s="658" t="s">
        <v>365</v>
      </c>
      <c r="B28" s="661" t="s">
        <v>366</v>
      </c>
      <c r="C28" s="677"/>
      <c r="D28" s="670"/>
      <c r="E28" s="670"/>
      <c r="F28" s="670"/>
      <c r="G28" s="670"/>
      <c r="H28" s="670"/>
      <c r="I28" s="670"/>
      <c r="J28" s="670"/>
    </row>
    <row r="29" spans="1:10" ht="32.25" customHeight="1" x14ac:dyDescent="0.3">
      <c r="A29" s="658" t="s">
        <v>367</v>
      </c>
      <c r="B29" s="661" t="s">
        <v>368</v>
      </c>
      <c r="C29" s="677"/>
      <c r="D29" s="670"/>
      <c r="E29" s="670"/>
      <c r="F29" s="670"/>
      <c r="G29" s="670"/>
      <c r="H29" s="670"/>
      <c r="I29" s="670"/>
      <c r="J29" s="670"/>
    </row>
    <row r="30" spans="1:10" ht="19.5" customHeight="1" x14ac:dyDescent="0.3">
      <c r="A30" s="663" t="s">
        <v>369</v>
      </c>
      <c r="B30" s="661" t="s">
        <v>347</v>
      </c>
      <c r="C30" s="677"/>
      <c r="D30" s="670"/>
      <c r="E30" s="670"/>
      <c r="F30" s="670"/>
      <c r="G30" s="670"/>
      <c r="H30" s="670"/>
      <c r="I30" s="670"/>
      <c r="J30" s="670"/>
    </row>
    <row r="31" spans="1:10" x14ac:dyDescent="0.3">
      <c r="A31" s="663"/>
      <c r="B31" s="661" t="s">
        <v>348</v>
      </c>
      <c r="C31" s="677"/>
      <c r="D31" s="670"/>
      <c r="E31" s="670"/>
      <c r="F31" s="670"/>
      <c r="G31" s="670"/>
      <c r="H31" s="670"/>
      <c r="I31" s="670"/>
      <c r="J31" s="670"/>
    </row>
    <row r="32" spans="1:10" x14ac:dyDescent="0.3">
      <c r="A32" s="663"/>
      <c r="B32" s="661" t="s">
        <v>349</v>
      </c>
      <c r="C32" s="677"/>
      <c r="D32" s="670"/>
      <c r="E32" s="670"/>
      <c r="F32" s="670"/>
      <c r="G32" s="670"/>
      <c r="H32" s="670"/>
      <c r="I32" s="670"/>
      <c r="J32" s="670"/>
    </row>
    <row r="33" spans="1:10" ht="27" customHeight="1" x14ac:dyDescent="0.3">
      <c r="A33" s="663" t="s">
        <v>370</v>
      </c>
      <c r="B33" s="661" t="s">
        <v>351</v>
      </c>
      <c r="C33" s="677"/>
      <c r="D33" s="670"/>
      <c r="E33" s="670"/>
      <c r="F33" s="670"/>
      <c r="G33" s="670"/>
      <c r="H33" s="670"/>
      <c r="I33" s="670"/>
      <c r="J33" s="670"/>
    </row>
    <row r="34" spans="1:10" ht="22.5" customHeight="1" x14ac:dyDescent="0.3">
      <c r="A34" s="663"/>
      <c r="B34" s="661" t="s">
        <v>348</v>
      </c>
      <c r="C34" s="677"/>
      <c r="D34" s="670"/>
      <c r="E34" s="670"/>
      <c r="F34" s="670"/>
      <c r="G34" s="670"/>
      <c r="H34" s="670"/>
      <c r="I34" s="670"/>
      <c r="J34" s="670"/>
    </row>
    <row r="35" spans="1:10" x14ac:dyDescent="0.3">
      <c r="A35" s="663"/>
      <c r="B35" s="661" t="s">
        <v>352</v>
      </c>
      <c r="C35" s="678"/>
    </row>
    <row r="36" spans="1:10" ht="27.75" customHeight="1" x14ac:dyDescent="0.3">
      <c r="A36" s="663"/>
      <c r="B36" s="661" t="s">
        <v>353</v>
      </c>
      <c r="C36" s="678"/>
    </row>
    <row r="37" spans="1:10" ht="42" customHeight="1" x14ac:dyDescent="0.3">
      <c r="A37" s="658" t="s">
        <v>371</v>
      </c>
      <c r="B37" s="679" t="s">
        <v>355</v>
      </c>
      <c r="C37" s="678"/>
    </row>
    <row r="38" spans="1:10" ht="57.75" customHeight="1" x14ac:dyDescent="0.3">
      <c r="A38" s="658" t="s">
        <v>372</v>
      </c>
      <c r="B38" s="679" t="s">
        <v>373</v>
      </c>
      <c r="C38" s="678">
        <v>1.3</v>
      </c>
    </row>
    <row r="39" spans="1:10" x14ac:dyDescent="0.3">
      <c r="A39" s="658"/>
      <c r="B39" s="679" t="s">
        <v>358</v>
      </c>
      <c r="C39" s="678"/>
    </row>
    <row r="40" spans="1:10" x14ac:dyDescent="0.3">
      <c r="A40" s="658"/>
      <c r="B40" s="679" t="s">
        <v>359</v>
      </c>
      <c r="C40" s="678">
        <v>1.3</v>
      </c>
    </row>
    <row r="41" spans="1:10" ht="29.25" customHeight="1" x14ac:dyDescent="0.3">
      <c r="A41" s="658"/>
      <c r="B41" s="679" t="s">
        <v>360</v>
      </c>
      <c r="C41" s="678"/>
    </row>
    <row r="42" spans="1:10" s="676" customFormat="1" ht="40.5" customHeight="1" x14ac:dyDescent="0.3">
      <c r="A42" s="680">
        <v>3</v>
      </c>
      <c r="B42" s="673" t="s">
        <v>374</v>
      </c>
      <c r="C42" s="681">
        <v>600</v>
      </c>
    </row>
  </sheetData>
  <mergeCells count="1"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'прил 3'!Заголовки_для_печати</vt:lpstr>
      <vt:lpstr>'прил 7'!Заголовки_для_печати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2021-11-23T09:53:01Z</cp:lastPrinted>
  <dcterms:created xsi:type="dcterms:W3CDTF">2010-12-16T03:42:04Z</dcterms:created>
  <dcterms:modified xsi:type="dcterms:W3CDTF">2024-04-24T10:39:39Z</dcterms:modified>
</cp:coreProperties>
</file>