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80 изменения бюджета\изменения бюджета\"/>
    </mc:Choice>
  </mc:AlternateContent>
  <bookViews>
    <workbookView xWindow="120" yWindow="75" windowWidth="12120" windowHeight="9120"/>
  </bookViews>
  <sheets>
    <sheet name="прил 1" sheetId="1" r:id="rId1"/>
    <sheet name="прил 5" sheetId="2" r:id="rId2"/>
    <sheet name="прил 6" sheetId="3" r:id="rId3"/>
    <sheet name="прил 7" sheetId="4" r:id="rId4"/>
    <sheet name="прил 8" sheetId="5" r:id="rId5"/>
    <sheet name="прил 9" sheetId="6" r:id="rId6"/>
  </sheets>
  <calcPr calcId="152511"/>
</workbook>
</file>

<file path=xl/calcChain.xml><?xml version="1.0" encoding="utf-8"?>
<calcChain xmlns="http://schemas.openxmlformats.org/spreadsheetml/2006/main">
  <c r="R87" i="6" l="1"/>
  <c r="Q87" i="6"/>
  <c r="P87" i="6"/>
  <c r="R86" i="6"/>
  <c r="Q86" i="6"/>
  <c r="P86" i="6"/>
  <c r="R85" i="6"/>
  <c r="Q85" i="6"/>
  <c r="Q84" i="6" s="1"/>
  <c r="P85" i="6"/>
  <c r="R84" i="6"/>
  <c r="P84" i="6"/>
  <c r="R82" i="6"/>
  <c r="R81" i="6"/>
  <c r="R80" i="6"/>
  <c r="R79" i="6"/>
  <c r="P77" i="6"/>
  <c r="P76" i="6"/>
  <c r="P75" i="6" s="1"/>
  <c r="P62" i="6" s="1"/>
  <c r="P73" i="6"/>
  <c r="P72" i="6"/>
  <c r="P71" i="6"/>
  <c r="R69" i="6"/>
  <c r="Q69" i="6"/>
  <c r="P69" i="6"/>
  <c r="R68" i="6"/>
  <c r="Q68" i="6"/>
  <c r="P68" i="6"/>
  <c r="R67" i="6"/>
  <c r="Q67" i="6"/>
  <c r="P67" i="6"/>
  <c r="R65" i="6"/>
  <c r="Q65" i="6"/>
  <c r="P65" i="6"/>
  <c r="R64" i="6"/>
  <c r="Q64" i="6"/>
  <c r="P64" i="6"/>
  <c r="R63" i="6"/>
  <c r="Q63" i="6"/>
  <c r="Q62" i="6" s="1"/>
  <c r="P63" i="6"/>
  <c r="R62" i="6"/>
  <c r="R60" i="6"/>
  <c r="Q60" i="6"/>
  <c r="P60" i="6"/>
  <c r="R59" i="6"/>
  <c r="Q59" i="6"/>
  <c r="P59" i="6"/>
  <c r="R58" i="6"/>
  <c r="Q58" i="6"/>
  <c r="P58" i="6"/>
  <c r="R57" i="6"/>
  <c r="Q57" i="6"/>
  <c r="P57" i="6"/>
  <c r="R55" i="6"/>
  <c r="Q55" i="6"/>
  <c r="P55" i="6"/>
  <c r="R54" i="6"/>
  <c r="Q54" i="6"/>
  <c r="P54" i="6"/>
  <c r="R53" i="6"/>
  <c r="Q53" i="6"/>
  <c r="P53" i="6"/>
  <c r="R52" i="6"/>
  <c r="Q52" i="6"/>
  <c r="P52" i="6"/>
  <c r="R45" i="6"/>
  <c r="Q45" i="6"/>
  <c r="P45" i="6"/>
  <c r="R44" i="6"/>
  <c r="Q44" i="6"/>
  <c r="P44" i="6"/>
  <c r="R43" i="6"/>
  <c r="Q43" i="6"/>
  <c r="P43" i="6"/>
  <c r="R42" i="6"/>
  <c r="Q42" i="6"/>
  <c r="P42" i="6"/>
  <c r="R39" i="6"/>
  <c r="R38" i="6" s="1"/>
  <c r="R37" i="6" s="1"/>
  <c r="R36" i="6" s="1"/>
  <c r="Q39" i="6"/>
  <c r="Q38" i="6" s="1"/>
  <c r="P39" i="6"/>
  <c r="P38" i="6" s="1"/>
  <c r="P34" i="6"/>
  <c r="P33" i="6"/>
  <c r="R32" i="6"/>
  <c r="Q32" i="6"/>
  <c r="P32" i="6"/>
  <c r="R30" i="6"/>
  <c r="Q30" i="6"/>
  <c r="P30" i="6"/>
  <c r="R29" i="6"/>
  <c r="Q29" i="6"/>
  <c r="P29" i="6"/>
  <c r="R28" i="6"/>
  <c r="Q28" i="6"/>
  <c r="P28" i="6"/>
  <c r="P26" i="6"/>
  <c r="P25" i="6"/>
  <c r="P24" i="6"/>
  <c r="R19" i="6"/>
  <c r="R18" i="6" s="1"/>
  <c r="Q19" i="6"/>
  <c r="Q18" i="6" s="1"/>
  <c r="P19" i="6"/>
  <c r="P18" i="6" s="1"/>
  <c r="R17" i="6"/>
  <c r="Q17" i="6"/>
  <c r="R15" i="6"/>
  <c r="Q15" i="6"/>
  <c r="P15" i="6"/>
  <c r="R14" i="6"/>
  <c r="Q14" i="6"/>
  <c r="P14" i="6"/>
  <c r="R13" i="6"/>
  <c r="Q13" i="6"/>
  <c r="P13" i="6"/>
  <c r="R12" i="6"/>
  <c r="R11" i="6" s="1"/>
  <c r="R89" i="6" s="1"/>
  <c r="Q12" i="6"/>
  <c r="P12" i="6"/>
  <c r="P37" i="6" l="1"/>
  <c r="P36" i="6"/>
  <c r="P11" i="6" s="1"/>
  <c r="P89" i="6" s="1"/>
  <c r="Q11" i="6"/>
  <c r="Q89" i="6" s="1"/>
  <c r="Q37" i="6"/>
  <c r="Q36" i="6"/>
  <c r="P17" i="6"/>
  <c r="O113" i="5" l="1"/>
  <c r="O112" i="5"/>
  <c r="O109" i="5" s="1"/>
  <c r="O111" i="5"/>
  <c r="O110" i="5"/>
  <c r="Q106" i="5"/>
  <c r="P106" i="5"/>
  <c r="P103" i="5" s="1"/>
  <c r="O106" i="5"/>
  <c r="O103" i="5" s="1"/>
  <c r="Q105" i="5"/>
  <c r="P105" i="5"/>
  <c r="O105" i="5"/>
  <c r="Q104" i="5"/>
  <c r="P104" i="5"/>
  <c r="O104" i="5"/>
  <c r="O101" i="5" s="1"/>
  <c r="Q103" i="5"/>
  <c r="Q102" i="5"/>
  <c r="P102" i="5"/>
  <c r="P101" i="5" s="1"/>
  <c r="O102" i="5"/>
  <c r="Q101" i="5"/>
  <c r="O99" i="5"/>
  <c r="Q96" i="5"/>
  <c r="Q95" i="5" s="1"/>
  <c r="Q92" i="5" s="1"/>
  <c r="Q91" i="5" s="1"/>
  <c r="Q90" i="5" s="1"/>
  <c r="Q89" i="5" s="1"/>
  <c r="P96" i="5"/>
  <c r="P95" i="5" s="1"/>
  <c r="P92" i="5" s="1"/>
  <c r="P91" i="5" s="1"/>
  <c r="P90" i="5" s="1"/>
  <c r="P89" i="5" s="1"/>
  <c r="O96" i="5"/>
  <c r="O95" i="5" s="1"/>
  <c r="O92" i="5" s="1"/>
  <c r="O91" i="5" s="1"/>
  <c r="O90" i="5" s="1"/>
  <c r="O89" i="5" s="1"/>
  <c r="Q93" i="5"/>
  <c r="P93" i="5"/>
  <c r="O93" i="5"/>
  <c r="Q87" i="5"/>
  <c r="P87" i="5"/>
  <c r="O87" i="5"/>
  <c r="Q86" i="5"/>
  <c r="Q85" i="5" s="1"/>
  <c r="Q83" i="5" s="1"/>
  <c r="Q82" i="5" s="1"/>
  <c r="P86" i="5"/>
  <c r="P85" i="5" s="1"/>
  <c r="P83" i="5" s="1"/>
  <c r="P82" i="5" s="1"/>
  <c r="O86" i="5"/>
  <c r="O85" i="5" s="1"/>
  <c r="Q84" i="5"/>
  <c r="Q80" i="5"/>
  <c r="Q79" i="5"/>
  <c r="Q78" i="5" s="1"/>
  <c r="Q77" i="5" s="1"/>
  <c r="Q76" i="5" s="1"/>
  <c r="Q73" i="5"/>
  <c r="Q72" i="5" s="1"/>
  <c r="Q71" i="5" s="1"/>
  <c r="P73" i="5"/>
  <c r="O73" i="5"/>
  <c r="P72" i="5"/>
  <c r="P71" i="5" s="1"/>
  <c r="O72" i="5"/>
  <c r="O71" i="5" s="1"/>
  <c r="Q66" i="5"/>
  <c r="Q65" i="5" s="1"/>
  <c r="Q64" i="5" s="1"/>
  <c r="P66" i="5"/>
  <c r="O66" i="5"/>
  <c r="P65" i="5"/>
  <c r="P64" i="5" s="1"/>
  <c r="O65" i="5"/>
  <c r="O64" i="5" s="1"/>
  <c r="Q60" i="5"/>
  <c r="P60" i="5"/>
  <c r="P59" i="5" s="1"/>
  <c r="P58" i="5" s="1"/>
  <c r="O60" i="5"/>
  <c r="O59" i="5" s="1"/>
  <c r="O58" i="5" s="1"/>
  <c r="Q59" i="5"/>
  <c r="Q58" i="5" s="1"/>
  <c r="Q53" i="5"/>
  <c r="P53" i="5"/>
  <c r="P48" i="5" s="1"/>
  <c r="P47" i="5" s="1"/>
  <c r="O53" i="5"/>
  <c r="Q50" i="5"/>
  <c r="Q49" i="5" s="1"/>
  <c r="P50" i="5"/>
  <c r="O50" i="5"/>
  <c r="O48" i="5" s="1"/>
  <c r="O47" i="5" s="1"/>
  <c r="P49" i="5"/>
  <c r="O49" i="5"/>
  <c r="Q48" i="5"/>
  <c r="Q47" i="5" s="1"/>
  <c r="Q46" i="5"/>
  <c r="O45" i="5"/>
  <c r="Q43" i="5"/>
  <c r="Q42" i="5" s="1"/>
  <c r="Q41" i="5" s="1"/>
  <c r="Q40" i="5" s="1"/>
  <c r="P43" i="5"/>
  <c r="O43" i="5"/>
  <c r="P42" i="5"/>
  <c r="P41" i="5" s="1"/>
  <c r="P40" i="5" s="1"/>
  <c r="O42" i="5"/>
  <c r="O41" i="5" s="1"/>
  <c r="O40" i="5" s="1"/>
  <c r="Q38" i="5"/>
  <c r="P38" i="5"/>
  <c r="O38" i="5"/>
  <c r="Q37" i="5"/>
  <c r="P37" i="5"/>
  <c r="O37" i="5"/>
  <c r="Q36" i="5"/>
  <c r="Q35" i="5" s="1"/>
  <c r="P36" i="5"/>
  <c r="O36" i="5"/>
  <c r="P35" i="5"/>
  <c r="O35" i="5"/>
  <c r="O32" i="5"/>
  <c r="O31" i="5" s="1"/>
  <c r="O28" i="5"/>
  <c r="Q24" i="5"/>
  <c r="P24" i="5"/>
  <c r="P19" i="5" s="1"/>
  <c r="P18" i="5" s="1"/>
  <c r="P17" i="5" s="1"/>
  <c r="O24" i="5"/>
  <c r="Q21" i="5"/>
  <c r="Q19" i="5" s="1"/>
  <c r="Q18" i="5" s="1"/>
  <c r="Q17" i="5" s="1"/>
  <c r="Q9" i="5" s="1"/>
  <c r="P21" i="5"/>
  <c r="O21" i="5"/>
  <c r="O19" i="5" s="1"/>
  <c r="O18" i="5" s="1"/>
  <c r="O17" i="5" s="1"/>
  <c r="P20" i="5"/>
  <c r="O20" i="5"/>
  <c r="Q14" i="5"/>
  <c r="P14" i="5"/>
  <c r="P13" i="5" s="1"/>
  <c r="O14" i="5"/>
  <c r="O13" i="5" s="1"/>
  <c r="Q13" i="5"/>
  <c r="Q12" i="5"/>
  <c r="P12" i="5"/>
  <c r="Q11" i="5"/>
  <c r="Q10" i="5"/>
  <c r="O10" i="5"/>
  <c r="O69" i="5" l="1"/>
  <c r="O68" i="5" s="1"/>
  <c r="O70" i="5"/>
  <c r="O62" i="5"/>
  <c r="O63" i="5"/>
  <c r="P69" i="5"/>
  <c r="P68" i="5" s="1"/>
  <c r="P70" i="5"/>
  <c r="P62" i="5"/>
  <c r="P63" i="5"/>
  <c r="Q57" i="5"/>
  <c r="Q56" i="5"/>
  <c r="O57" i="5"/>
  <c r="O56" i="5"/>
  <c r="O55" i="5" s="1"/>
  <c r="Q69" i="5"/>
  <c r="Q68" i="5" s="1"/>
  <c r="Q70" i="5"/>
  <c r="O9" i="5"/>
  <c r="P57" i="5"/>
  <c r="P56" i="5"/>
  <c r="P55" i="5" s="1"/>
  <c r="Q62" i="5"/>
  <c r="Q63" i="5"/>
  <c r="O84" i="5"/>
  <c r="O83" i="5" s="1"/>
  <c r="O82" i="5" s="1"/>
  <c r="O115" i="5" s="1"/>
  <c r="O8" i="5" s="1"/>
  <c r="Q20" i="5"/>
  <c r="Q45" i="5"/>
  <c r="O12" i="5"/>
  <c r="O108" i="5"/>
  <c r="P84" i="5"/>
  <c r="O11" i="5"/>
  <c r="O46" i="5"/>
  <c r="P11" i="5"/>
  <c r="P10" i="5" s="1"/>
  <c r="P9" i="5" s="1"/>
  <c r="P46" i="5"/>
  <c r="P45" i="5" s="1"/>
  <c r="P115" i="5" l="1"/>
  <c r="P8" i="5" s="1"/>
  <c r="Q55" i="5"/>
  <c r="Q115" i="5" s="1"/>
  <c r="Q8" i="5" s="1"/>
  <c r="P89" i="4" l="1"/>
  <c r="P88" i="4"/>
  <c r="P87" i="4"/>
  <c r="P86" i="4"/>
  <c r="P85" i="4"/>
  <c r="T83" i="4"/>
  <c r="S83" i="4"/>
  <c r="S82" i="4" s="1"/>
  <c r="S81" i="4" s="1"/>
  <c r="S80" i="4" s="1"/>
  <c r="S79" i="4" s="1"/>
  <c r="P83" i="4"/>
  <c r="T82" i="4"/>
  <c r="T81" i="4" s="1"/>
  <c r="T80" i="4" s="1"/>
  <c r="T79" i="4" s="1"/>
  <c r="P82" i="4"/>
  <c r="P81" i="4" s="1"/>
  <c r="P80" i="4" s="1"/>
  <c r="P79" i="4" s="1"/>
  <c r="R79" i="4"/>
  <c r="Q79" i="4"/>
  <c r="P77" i="4"/>
  <c r="T75" i="4"/>
  <c r="S75" i="4"/>
  <c r="R75" i="4"/>
  <c r="Q75" i="4"/>
  <c r="Q71" i="4" s="1"/>
  <c r="P75" i="4"/>
  <c r="T73" i="4"/>
  <c r="T72" i="4" s="1"/>
  <c r="S73" i="4"/>
  <c r="P73" i="4"/>
  <c r="S72" i="4"/>
  <c r="S71" i="4" s="1"/>
  <c r="R72" i="4"/>
  <c r="R70" i="4" s="1"/>
  <c r="R69" i="4" s="1"/>
  <c r="P72" i="4"/>
  <c r="P71" i="4" s="1"/>
  <c r="R71" i="4"/>
  <c r="P70" i="4"/>
  <c r="P69" i="4"/>
  <c r="T67" i="4"/>
  <c r="T65" i="4" s="1"/>
  <c r="S67" i="4"/>
  <c r="R67" i="4"/>
  <c r="Q67" i="4"/>
  <c r="Q65" i="4" s="1"/>
  <c r="P67" i="4"/>
  <c r="T66" i="4"/>
  <c r="T64" i="4" s="1"/>
  <c r="T63" i="4" s="1"/>
  <c r="S66" i="4"/>
  <c r="S64" i="4" s="1"/>
  <c r="S63" i="4" s="1"/>
  <c r="R66" i="4"/>
  <c r="P66" i="4"/>
  <c r="S65" i="4"/>
  <c r="R65" i="4"/>
  <c r="P65" i="4"/>
  <c r="R64" i="4"/>
  <c r="R63" i="4" s="1"/>
  <c r="P64" i="4"/>
  <c r="P63" i="4"/>
  <c r="T61" i="4"/>
  <c r="T58" i="4"/>
  <c r="T56" i="4"/>
  <c r="T54" i="4" s="1"/>
  <c r="S56" i="4"/>
  <c r="R56" i="4"/>
  <c r="R55" i="4" s="1"/>
  <c r="R53" i="4" s="1"/>
  <c r="R52" i="4" s="1"/>
  <c r="Q56" i="4"/>
  <c r="P56" i="4"/>
  <c r="S55" i="4"/>
  <c r="S53" i="4" s="1"/>
  <c r="S52" i="4" s="1"/>
  <c r="Q55" i="4"/>
  <c r="Q53" i="4" s="1"/>
  <c r="Q52" i="4" s="1"/>
  <c r="P55" i="4"/>
  <c r="S54" i="4"/>
  <c r="Q54" i="4"/>
  <c r="P54" i="4"/>
  <c r="P53" i="4"/>
  <c r="P52" i="4"/>
  <c r="T50" i="4"/>
  <c r="S50" i="4"/>
  <c r="S49" i="4" s="1"/>
  <c r="S47" i="4" s="1"/>
  <c r="S41" i="4" s="1"/>
  <c r="R50" i="4"/>
  <c r="Q50" i="4"/>
  <c r="P50" i="4"/>
  <c r="T49" i="4"/>
  <c r="T47" i="4" s="1"/>
  <c r="R49" i="4"/>
  <c r="R47" i="4" s="1"/>
  <c r="Q49" i="4"/>
  <c r="P49" i="4"/>
  <c r="T48" i="4"/>
  <c r="R48" i="4"/>
  <c r="Q48" i="4"/>
  <c r="P48" i="4"/>
  <c r="Q47" i="4"/>
  <c r="P47" i="4"/>
  <c r="T45" i="4"/>
  <c r="S45" i="4"/>
  <c r="R45" i="4"/>
  <c r="R43" i="4" s="1"/>
  <c r="Q45" i="4"/>
  <c r="Q43" i="4" s="1"/>
  <c r="P45" i="4"/>
  <c r="T44" i="4"/>
  <c r="T42" i="4" s="1"/>
  <c r="T41" i="4" s="1"/>
  <c r="S44" i="4"/>
  <c r="P44" i="4"/>
  <c r="P42" i="4" s="1"/>
  <c r="P41" i="4" s="1"/>
  <c r="T43" i="4"/>
  <c r="S43" i="4"/>
  <c r="P43" i="4"/>
  <c r="S42" i="4"/>
  <c r="T38" i="4"/>
  <c r="S38" i="4"/>
  <c r="S37" i="4" s="1"/>
  <c r="S35" i="4" s="1"/>
  <c r="S34" i="4" s="1"/>
  <c r="R38" i="4"/>
  <c r="R36" i="4" s="1"/>
  <c r="Q38" i="4"/>
  <c r="P38" i="4"/>
  <c r="P37" i="4" s="1"/>
  <c r="P35" i="4" s="1"/>
  <c r="P34" i="4" s="1"/>
  <c r="T37" i="4"/>
  <c r="Q37" i="4"/>
  <c r="Q35" i="4" s="1"/>
  <c r="Q34" i="4" s="1"/>
  <c r="T36" i="4"/>
  <c r="S36" i="4"/>
  <c r="Q36" i="4"/>
  <c r="T35" i="4"/>
  <c r="T34" i="4"/>
  <c r="T32" i="4"/>
  <c r="S32" i="4"/>
  <c r="P32" i="4"/>
  <c r="P31" i="4" s="1"/>
  <c r="P30" i="4" s="1"/>
  <c r="T31" i="4"/>
  <c r="S31" i="4"/>
  <c r="T30" i="4"/>
  <c r="S30" i="4"/>
  <c r="T28" i="4"/>
  <c r="S28" i="4"/>
  <c r="P28" i="4"/>
  <c r="T27" i="4"/>
  <c r="S27" i="4"/>
  <c r="P27" i="4"/>
  <c r="T26" i="4"/>
  <c r="S26" i="4"/>
  <c r="P26" i="4"/>
  <c r="T25" i="4"/>
  <c r="S25" i="4"/>
  <c r="P25" i="4"/>
  <c r="T18" i="4"/>
  <c r="T17" i="4" s="1"/>
  <c r="T15" i="4" s="1"/>
  <c r="T9" i="4" s="1"/>
  <c r="S18" i="4"/>
  <c r="R18" i="4"/>
  <c r="Q18" i="4"/>
  <c r="Q17" i="4" s="1"/>
  <c r="Q15" i="4" s="1"/>
  <c r="P18" i="4"/>
  <c r="P17" i="4" s="1"/>
  <c r="P16" i="4" s="1"/>
  <c r="P15" i="4" s="1"/>
  <c r="P9" i="4" s="1"/>
  <c r="P91" i="4" s="1"/>
  <c r="S17" i="4"/>
  <c r="R17" i="4"/>
  <c r="R15" i="4" s="1"/>
  <c r="S16" i="4"/>
  <c r="R16" i="4"/>
  <c r="Q16" i="4"/>
  <c r="S15" i="4"/>
  <c r="T13" i="4"/>
  <c r="S13" i="4"/>
  <c r="R13" i="4"/>
  <c r="R11" i="4" s="1"/>
  <c r="Q13" i="4"/>
  <c r="P13" i="4"/>
  <c r="P11" i="4" s="1"/>
  <c r="T12" i="4"/>
  <c r="S12" i="4"/>
  <c r="Q12" i="4"/>
  <c r="Q10" i="4" s="1"/>
  <c r="Q9" i="4" s="1"/>
  <c r="P12" i="4"/>
  <c r="T11" i="4"/>
  <c r="S11" i="4"/>
  <c r="Q11" i="4"/>
  <c r="T10" i="4"/>
  <c r="S10" i="4"/>
  <c r="S9" i="4" s="1"/>
  <c r="P10" i="4"/>
  <c r="Q91" i="4" l="1"/>
  <c r="T71" i="4"/>
  <c r="T70" i="4"/>
  <c r="T69" i="4" s="1"/>
  <c r="P36" i="4"/>
  <c r="S70" i="4"/>
  <c r="S69" i="4" s="1"/>
  <c r="S91" i="4" s="1"/>
  <c r="R12" i="4"/>
  <c r="R10" i="4" s="1"/>
  <c r="R9" i="4" s="1"/>
  <c r="R37" i="4"/>
  <c r="R35" i="4" s="1"/>
  <c r="R34" i="4" s="1"/>
  <c r="Q44" i="4"/>
  <c r="Q42" i="4" s="1"/>
  <c r="Q41" i="4" s="1"/>
  <c r="T55" i="4"/>
  <c r="T53" i="4" s="1"/>
  <c r="T52" i="4" s="1"/>
  <c r="T91" i="4" s="1"/>
  <c r="Q66" i="4"/>
  <c r="Q64" i="4" s="1"/>
  <c r="Q63" i="4" s="1"/>
  <c r="R44" i="4"/>
  <c r="R42" i="4" s="1"/>
  <c r="R41" i="4" s="1"/>
  <c r="Q72" i="4"/>
  <c r="Q70" i="4" s="1"/>
  <c r="Q69" i="4" s="1"/>
  <c r="T16" i="4"/>
  <c r="S48" i="4"/>
  <c r="R54" i="4"/>
  <c r="R91" i="4" l="1"/>
  <c r="L31" i="3" l="1"/>
  <c r="L29" i="3"/>
  <c r="N27" i="3"/>
  <c r="M27" i="3"/>
  <c r="L27" i="3"/>
  <c r="N25" i="3"/>
  <c r="M25" i="3"/>
  <c r="L25" i="3"/>
  <c r="N23" i="3"/>
  <c r="M23" i="3"/>
  <c r="L23" i="3"/>
  <c r="N20" i="3"/>
  <c r="M20" i="3"/>
  <c r="L20" i="3"/>
  <c r="N17" i="3"/>
  <c r="M17" i="3"/>
  <c r="L17" i="3"/>
  <c r="N15" i="3"/>
  <c r="M15" i="3"/>
  <c r="M31" i="3" s="1"/>
  <c r="L15" i="3"/>
  <c r="N10" i="3"/>
  <c r="N31" i="3" s="1"/>
  <c r="M10" i="3"/>
  <c r="L10" i="3"/>
  <c r="E86" i="2" l="1"/>
  <c r="E85" i="2" s="1"/>
  <c r="D86" i="2"/>
  <c r="D85" i="2" s="1"/>
  <c r="C86" i="2"/>
  <c r="C85" i="2" s="1"/>
  <c r="C79" i="2" s="1"/>
  <c r="E83" i="2"/>
  <c r="D83" i="2"/>
  <c r="C83" i="2"/>
  <c r="E81" i="2"/>
  <c r="D81" i="2"/>
  <c r="C81" i="2"/>
  <c r="E80" i="2"/>
  <c r="E79" i="2" s="1"/>
  <c r="D80" i="2"/>
  <c r="D79" i="2" s="1"/>
  <c r="G77" i="2"/>
  <c r="F77" i="2"/>
  <c r="F76" i="2" s="1"/>
  <c r="E77" i="2"/>
  <c r="E76" i="2" s="1"/>
  <c r="D77" i="2"/>
  <c r="C77" i="2"/>
  <c r="C76" i="2" s="1"/>
  <c r="G76" i="2"/>
  <c r="D76" i="2"/>
  <c r="E74" i="2"/>
  <c r="D74" i="2"/>
  <c r="G72" i="2"/>
  <c r="F72" i="2"/>
  <c r="F71" i="2" s="1"/>
  <c r="E72" i="2"/>
  <c r="E71" i="2" s="1"/>
  <c r="D72" i="2"/>
  <c r="C72" i="2"/>
  <c r="C71" i="2" s="1"/>
  <c r="G71" i="2"/>
  <c r="D71" i="2"/>
  <c r="G69" i="2"/>
  <c r="G68" i="2" s="1"/>
  <c r="C69" i="2"/>
  <c r="C68" i="2" s="1"/>
  <c r="G66" i="2"/>
  <c r="G63" i="2" s="1"/>
  <c r="G62" i="2" s="1"/>
  <c r="G61" i="2" s="1"/>
  <c r="F66" i="2"/>
  <c r="E66" i="2"/>
  <c r="D66" i="2"/>
  <c r="D63" i="2" s="1"/>
  <c r="D62" i="2" s="1"/>
  <c r="C66" i="2"/>
  <c r="G64" i="2"/>
  <c r="F64" i="2"/>
  <c r="F63" i="2" s="1"/>
  <c r="F62" i="2" s="1"/>
  <c r="F61" i="2" s="1"/>
  <c r="E64" i="2"/>
  <c r="D64" i="2"/>
  <c r="C64" i="2"/>
  <c r="C63" i="2" s="1"/>
  <c r="E63" i="2"/>
  <c r="C59" i="2"/>
  <c r="C58" i="2"/>
  <c r="C57" i="2"/>
  <c r="G54" i="2"/>
  <c r="F54" i="2"/>
  <c r="F53" i="2" s="1"/>
  <c r="C54" i="2"/>
  <c r="G53" i="2"/>
  <c r="E53" i="2"/>
  <c r="D53" i="2"/>
  <c r="C53" i="2"/>
  <c r="G51" i="2"/>
  <c r="G50" i="2" s="1"/>
  <c r="F51" i="2"/>
  <c r="C51" i="2"/>
  <c r="F50" i="2"/>
  <c r="C50" i="2"/>
  <c r="G48" i="2"/>
  <c r="G47" i="2" s="1"/>
  <c r="F48" i="2"/>
  <c r="C48" i="2"/>
  <c r="F47" i="2"/>
  <c r="F46" i="2" s="1"/>
  <c r="C47" i="2"/>
  <c r="C46" i="2" s="1"/>
  <c r="E46" i="2"/>
  <c r="D46" i="2"/>
  <c r="E42" i="2"/>
  <c r="D42" i="2"/>
  <c r="C42" i="2"/>
  <c r="G41" i="2"/>
  <c r="F41" i="2"/>
  <c r="C41" i="2"/>
  <c r="G40" i="2"/>
  <c r="F40" i="2"/>
  <c r="E40" i="2"/>
  <c r="D40" i="2"/>
  <c r="D39" i="2" s="1"/>
  <c r="C40" i="2"/>
  <c r="E39" i="2"/>
  <c r="G37" i="2"/>
  <c r="F37" i="2"/>
  <c r="C37" i="2"/>
  <c r="G36" i="2"/>
  <c r="F36" i="2"/>
  <c r="C36" i="2"/>
  <c r="G34" i="2"/>
  <c r="F34" i="2"/>
  <c r="F33" i="2" s="1"/>
  <c r="C34" i="2"/>
  <c r="C33" i="2" s="1"/>
  <c r="C29" i="2" s="1"/>
  <c r="C28" i="2" s="1"/>
  <c r="G33" i="2"/>
  <c r="G29" i="2" s="1"/>
  <c r="G28" i="2" s="1"/>
  <c r="G31" i="2"/>
  <c r="F31" i="2"/>
  <c r="C31" i="2"/>
  <c r="G30" i="2"/>
  <c r="F30" i="2"/>
  <c r="C30" i="2"/>
  <c r="F29" i="2"/>
  <c r="E29" i="2"/>
  <c r="E28" i="2" s="1"/>
  <c r="D29" i="2"/>
  <c r="D28" i="2" s="1"/>
  <c r="F28" i="2"/>
  <c r="G26" i="2"/>
  <c r="F26" i="2"/>
  <c r="C26" i="2"/>
  <c r="G24" i="2"/>
  <c r="F24" i="2"/>
  <c r="C24" i="2"/>
  <c r="G20" i="2"/>
  <c r="G19" i="2" s="1"/>
  <c r="G18" i="2" s="1"/>
  <c r="F20" i="2"/>
  <c r="C20" i="2"/>
  <c r="C19" i="2" s="1"/>
  <c r="C18" i="2" s="1"/>
  <c r="F19" i="2"/>
  <c r="F18" i="2" s="1"/>
  <c r="E19" i="2"/>
  <c r="E18" i="2" s="1"/>
  <c r="D19" i="2"/>
  <c r="D18" i="2"/>
  <c r="G16" i="2"/>
  <c r="F16" i="2"/>
  <c r="C16" i="2"/>
  <c r="G14" i="2"/>
  <c r="G13" i="2" s="1"/>
  <c r="G12" i="2" s="1"/>
  <c r="F14" i="2"/>
  <c r="F13" i="2" s="1"/>
  <c r="F12" i="2" s="1"/>
  <c r="E14" i="2"/>
  <c r="D14" i="2"/>
  <c r="D13" i="2" s="1"/>
  <c r="D12" i="2" s="1"/>
  <c r="D11" i="2" s="1"/>
  <c r="C14" i="2"/>
  <c r="C13" i="2" s="1"/>
  <c r="C12" i="2" s="1"/>
  <c r="E13" i="2"/>
  <c r="E12" i="2" s="1"/>
  <c r="F39" i="2" l="1"/>
  <c r="F11" i="2" s="1"/>
  <c r="F89" i="2" s="1"/>
  <c r="E62" i="2"/>
  <c r="G39" i="2"/>
  <c r="G11" i="2" s="1"/>
  <c r="G89" i="2" s="1"/>
  <c r="C62" i="2"/>
  <c r="E11" i="2"/>
  <c r="G46" i="2"/>
  <c r="D61" i="2"/>
  <c r="D89" i="2" s="1"/>
  <c r="D88" i="2"/>
  <c r="C11" i="2"/>
  <c r="C39" i="2"/>
  <c r="C88" i="2" l="1"/>
  <c r="C61" i="2"/>
  <c r="E61" i="2"/>
  <c r="E88" i="2"/>
  <c r="C89" i="2"/>
  <c r="E89" i="2"/>
  <c r="C12" i="1" l="1"/>
  <c r="C11" i="1" s="1"/>
  <c r="F19" i="1" l="1"/>
  <c r="F18" i="1" s="1"/>
  <c r="F17" i="1" s="1"/>
  <c r="F15" i="1"/>
  <c r="F14" i="1" s="1"/>
  <c r="F13" i="1" s="1"/>
  <c r="G19" i="1"/>
  <c r="G18" i="1" s="1"/>
  <c r="G17" i="1" s="1"/>
  <c r="D20" i="1"/>
  <c r="D19" i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E16" i="1"/>
  <c r="E15" i="1" s="1"/>
  <c r="E14" i="1" s="1"/>
  <c r="E13" i="1" s="1"/>
  <c r="C15" i="1"/>
  <c r="C14" i="1" s="1"/>
  <c r="C13" i="1" s="1"/>
  <c r="D16" i="1"/>
  <c r="D15" i="1" s="1"/>
  <c r="D14" i="1" s="1"/>
  <c r="D13" i="1" s="1"/>
  <c r="G12" i="1" l="1"/>
  <c r="F12" i="1"/>
  <c r="D12" i="1"/>
  <c r="E12" i="1"/>
</calcChain>
</file>

<file path=xl/sharedStrings.xml><?xml version="1.0" encoding="utf-8"?>
<sst xmlns="http://schemas.openxmlformats.org/spreadsheetml/2006/main" count="757" uniqueCount="339">
  <si>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</si>
  <si>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</si>
  <si>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</si>
  <si>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</si>
  <si>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</si>
  <si>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</si>
  <si>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</si>
  <si>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</si>
  <si>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</si>
  <si>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</si>
  <si>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</si>
  <si>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</si>
  <si>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</si>
  <si>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</si>
  <si>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</si>
  <si>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</si>
  <si>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</si>
  <si>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</si>
  <si>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</si>
  <si>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</si>
  <si>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</si>
  <si>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</si>
  <si>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>2016 год</t>
  </si>
  <si>
    <t xml:space="preserve">2015 год </t>
  </si>
  <si>
    <t xml:space="preserve">депутатов  Черкасского сельсовета </t>
  </si>
  <si>
    <t>2022 год</t>
  </si>
  <si>
    <t>2023 год</t>
  </si>
  <si>
    <t>Код источника финансирования по КИВФ,КИВнФ</t>
  </si>
  <si>
    <t>Наименование показателя</t>
  </si>
  <si>
    <t xml:space="preserve">на 2022 год и плановый период 2023-2024 г.г. </t>
  </si>
  <si>
    <t>2024 год</t>
  </si>
  <si>
    <t>Источники финансирования дефицита местного бюджета муниципального образования Черкасский сельсовет</t>
  </si>
  <si>
    <t>Увеличение прочих остатков денежных средств местного бюджета</t>
  </si>
  <si>
    <t>Уменьшение прочих остатков денежных средств местного бюджета</t>
  </si>
  <si>
    <t>от 03 июня 2022 года № 80</t>
  </si>
  <si>
    <t xml:space="preserve">                                                           </t>
  </si>
  <si>
    <t>Приложение 5</t>
  </si>
  <si>
    <t xml:space="preserve">                                                                 </t>
  </si>
  <si>
    <t>к решению Совета депутатов</t>
  </si>
  <si>
    <t xml:space="preserve">                                                                                                  </t>
  </si>
  <si>
    <t xml:space="preserve">Черкасского сельсовета </t>
  </si>
  <si>
    <t xml:space="preserve">                                                                            </t>
  </si>
  <si>
    <t>Поступление доходов в бюджет поселения по кодам видов доходов, подвидов доходов на 2022 год и на плановый период 2023, 2024 годов</t>
  </si>
  <si>
    <t>Код бюджетной классификации Российской Федерации</t>
  </si>
  <si>
    <t>Наименование кода дохода бюджета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</si>
  <si>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</si>
  <si>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</si>
  <si>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</si>
  <si>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</si>
  <si>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</si>
  <si>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</si>
  <si>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</si>
  <si>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</si>
  <si>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</si>
  <si>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  </r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</si>
  <si>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</si>
  <si>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</si>
  <si>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</si>
  <si>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</si>
  <si>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</si>
  <si>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</si>
  <si>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</si>
  <si>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</si>
  <si>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</si>
  <si>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</si>
  <si>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</si>
  <si>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</si>
  <si>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</si>
  <si>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</si>
  <si>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</si>
  <si>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</si>
  <si>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</si>
  <si>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</si>
  <si>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</si>
  <si>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</si>
  <si>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</si>
  <si>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</si>
  <si>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</si>
  <si>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</si>
  <si>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</si>
  <si>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</si>
  <si>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</si>
  <si>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</si>
  <si>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</si>
  <si>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</si>
  <si>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</si>
  <si>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1 05 01011 01 1000 110</t>
  </si>
  <si>
    <t xml:space="preserve"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 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</si>
  <si>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</si>
  <si>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</si>
  <si>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</si>
  <si>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</si>
  <si>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</si>
  <si>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1 05 03000 01 0000 110</t>
  </si>
  <si>
    <t>Единый сельскохозяйственный налог</t>
  </si>
  <si>
    <t>1 05 03010 01 0000 110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</si>
  <si>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</si>
  <si>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</si>
  <si>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</si>
  <si>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</si>
  <si>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</si>
  <si>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</si>
  <si>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</si>
  <si>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</si>
  <si>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</si>
  <si>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</si>
  <si>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</si>
  <si>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</si>
  <si>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</si>
  <si>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</si>
  <si>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</si>
  <si>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</si>
  <si>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</si>
  <si>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</si>
  <si>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</si>
  <si>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</si>
  <si>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</si>
  <si>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</si>
  <si>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</si>
  <si>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</si>
  <si>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1 06 06040 00 0000 110</t>
  </si>
  <si>
    <t>Земельный налог с физических лиц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</si>
  <si>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</si>
  <si>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</si>
  <si>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</si>
  <si>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</si>
  <si>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</si>
  <si>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</si>
  <si>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</si>
  <si>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</si>
  <si>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</si>
  <si>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</si>
  <si>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</si>
  <si>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</si>
  <si>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1 17 00000 00 0000 000</t>
  </si>
  <si>
    <t>ПРОЧИЕ НЕНАЛОГОВЫЕ ДОХОДЫ</t>
  </si>
  <si>
    <t>1 17 15000 00 0000 150</t>
  </si>
  <si>
    <t>Инициативные платежи</t>
  </si>
  <si>
    <t>1 17 15030 10 0000 150</t>
  </si>
  <si>
    <t>Инициативные платежи, зачисляемые в бюджеты сельских поселений</t>
  </si>
  <si>
    <t>1 17 15030 10 0002 150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</si>
  <si>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</si>
  <si>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</si>
  <si>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</si>
  <si>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</si>
  <si>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</si>
  <si>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</si>
  <si>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</si>
  <si>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</si>
  <si>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</si>
  <si>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</si>
  <si>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 из бюджета субьекта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</si>
  <si>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</si>
  <si>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</si>
  <si>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</si>
  <si>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</si>
  <si>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</si>
  <si>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</si>
  <si>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</si>
  <si>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субсидиии</t>
  </si>
  <si>
    <t>2 02 29999 10 0000 150</t>
  </si>
  <si>
    <t>Прочие субсидиии бюджетам сельских поселений</t>
  </si>
  <si>
    <t>2 02 30000 00 0000 150</t>
  </si>
  <si>
    <t xml:space="preserve">Субвенции бюджетам бюджетной системы Российской Федерации </t>
  </si>
  <si>
    <t>2 02 35118 00 0000 150</t>
  </si>
  <si>
    <t>Субвенции бюджетам на осуществление первичного воинского учета органами местного 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</si>
  <si>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</si>
  <si>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управления поселений, муниципальных и городских округов</t>
  </si>
  <si>
    <t>2 02 40000 00 0000 150</t>
  </si>
  <si>
    <t>Иные межбюджетные трансферты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</si>
  <si>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</si>
  <si>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</si>
  <si>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</si>
  <si>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</si>
  <si>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</si>
  <si>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</si>
  <si>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</si>
  <si>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</si>
  <si>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</si>
  <si>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</si>
  <si>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</si>
  <si>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</si>
  <si>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</si>
  <si>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</si>
  <si>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</si>
  <si>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</si>
  <si>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</si>
  <si>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</si>
  <si>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</si>
  <si>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</si>
  <si>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</si>
  <si>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</si>
  <si>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</si>
  <si>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</si>
  <si>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Приложение № 6</t>
  </si>
  <si>
    <t>Черкасского сельсовета</t>
  </si>
  <si>
    <t>Распределение бюджетных ассигнований бюджета поселения на 2022 год  и на плановый период 2023 и 2024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</si>
  <si>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</si>
  <si>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</si>
  <si>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</si>
  <si>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</si>
  <si>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</si>
  <si>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</si>
  <si>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 xml:space="preserve">ОБЩЕГОСУДАРСТВЕННЫЕ ВОПРОСЫ 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</si>
  <si>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</si>
  <si>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</si>
  <si>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</si>
  <si>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</si>
  <si>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</si>
  <si>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</si>
  <si>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</si>
  <si>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</si>
  <si>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</si>
  <si>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</si>
  <si>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</si>
  <si>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</si>
  <si>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</si>
  <si>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</si>
  <si>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КУЛЬТУРА, КИНЕМАТОГРАФИЯ</t>
  </si>
  <si>
    <t xml:space="preserve">Культура </t>
  </si>
  <si>
    <t>СОЦИАЛЬНАЯ ПОЛИТИКА</t>
  </si>
  <si>
    <t xml:space="preserve">Пенсионное обеспечение </t>
  </si>
  <si>
    <t>ФИЗИЧЕСКАЯ КУЛЬТУРА И СПОРТ</t>
  </si>
  <si>
    <t xml:space="preserve">Физическая культура </t>
  </si>
  <si>
    <t>ИТОГО РАСХОДОВ:</t>
  </si>
  <si>
    <t>х</t>
  </si>
  <si>
    <t>Приложение № 7</t>
  </si>
  <si>
    <t xml:space="preserve">к решению Совета депутатов </t>
  </si>
  <si>
    <t>Распределение бюджетных ассигнований местного бюджета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</si>
  <si>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Наименование</t>
  </si>
  <si>
    <t>КФСР</t>
  </si>
  <si>
    <t>ПЗ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</si>
  <si>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</si>
  <si>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</si>
  <si>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</si>
  <si>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</si>
  <si>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</si>
  <si>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</si>
  <si>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</si>
  <si>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</si>
  <si>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</si>
  <si>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</si>
  <si>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Подпрограмма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</si>
  <si>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</si>
  <si>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</si>
  <si>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</si>
  <si>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</si>
  <si>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</si>
  <si>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</si>
  <si>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</si>
  <si>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</si>
  <si>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</si>
  <si>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</si>
  <si>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Достижение показателей по оплате труда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</si>
  <si>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</si>
  <si>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</si>
  <si>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</si>
  <si>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 xml:space="preserve">Членские взносы в Совет (ассоциацию) муниципальных образований 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</si>
  <si>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</si>
  <si>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</si>
  <si>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Подпрограмма "Обеспечение пожарной безопасности на территории муниципального образования Черкасский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</si>
  <si>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</si>
  <si>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</si>
  <si>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Меры поддержки добровольных народных дружин</t>
  </si>
  <si>
    <t>Подпрограмма "Развитие дорожного хозяйства на территории муниципального образования Черкасский сельсовет"</t>
  </si>
  <si>
    <t>Содержание и ремонт, капитальный ремонт автомобильных дорог общего пользования и искусственных сооружений на них</t>
  </si>
  <si>
    <t>0000000000</t>
  </si>
  <si>
    <t>Подпрограмма «Развитие системы градорегулирования в муниципальном образовании Черкасский сельсовет Саракташского района Оренбургской области»</t>
  </si>
  <si>
    <t>67А0000000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</si>
  <si>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</si>
  <si>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67А00S1510</t>
  </si>
  <si>
    <t>Подпрограмма "Благоустройство территории муниципального образования Черкасский сельсовет"</t>
  </si>
  <si>
    <t>Финансовое обеспечение мероприятий по благоустройству территории муниципального образования поселения</t>
  </si>
  <si>
    <t>Культура</t>
  </si>
  <si>
    <t>Подпрограмма "Развитие культуры и спорта на территории муниципального образования Черкасский сельсовет"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</si>
  <si>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</si>
  <si>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</si>
  <si>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Повышение заработной платы работников муниципальных учреждений культуры</t>
  </si>
  <si>
    <t>Социальная политика</t>
  </si>
  <si>
    <t>Пенсионное обеспечение</t>
  </si>
  <si>
    <t>Подпрограмма Осуществление деятельности аппарата управления"</t>
  </si>
  <si>
    <t>Предоставление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</si>
  <si>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</si>
  <si>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Физическая культура</t>
  </si>
  <si>
    <t>Реализация инициативных проектов (приобретение оборудования для спортивной (игровой, спортивно-игровой) площадки)</t>
  </si>
  <si>
    <t>677П5S1402</t>
  </si>
  <si>
    <t>ИТОГО ПО РАЗДЕЛАМ РАСХОДОВ</t>
  </si>
  <si>
    <t>Приложение № 8</t>
  </si>
  <si>
    <t xml:space="preserve">к решению совета депутатов </t>
  </si>
  <si>
    <t>Черкасского сельсовета от 03 июня 2022 года № 80</t>
  </si>
  <si>
    <t>Ведомственная структура расходов местного бюджета на 2022 год и плановый период 2023-2024г.г.</t>
  </si>
  <si>
    <t>ВЕД</t>
  </si>
  <si>
    <t>ЦСР</t>
  </si>
  <si>
    <t>ВР</t>
  </si>
  <si>
    <t>Администрация МО Черкасский сельсовет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</si>
  <si>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</si>
  <si>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</si>
  <si>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</si>
  <si>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</si>
  <si>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</si>
  <si>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налогов на имущество организаций и земельного налога</t>
  </si>
  <si>
    <t>Уплата иных платежей</t>
  </si>
  <si>
    <t>Подпрограмма "Осуществление деятельности аппарата управления "</t>
  </si>
  <si>
    <t xml:space="preserve">Другие общегосударственные вопросы </t>
  </si>
  <si>
    <t>Членские взносы в Совет (ассоциацию) муниципальных образований</t>
  </si>
  <si>
    <t>000</t>
  </si>
  <si>
    <t>6700000000</t>
  </si>
  <si>
    <t>Подпрограмма «Развитие системы градорегулирования в муниципальном образовании Черкасский сельсовет Саракташского района 
Оренбургской области»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</si>
  <si>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</si>
  <si>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Подпрограмма " Осуществление деятельности аппарата управления"</t>
  </si>
  <si>
    <t>Иные пенсии, социальные доплаты к пенсиям</t>
  </si>
  <si>
    <t>6770000000</t>
  </si>
  <si>
    <t>ИТОГО РАСХОДОВ</t>
  </si>
  <si>
    <t>Приложение № 9</t>
  </si>
  <si>
    <t>Черкасского совета</t>
  </si>
  <si>
    <t>РАСПРЕДЕЛЕНИЕ БЮДЖЕТНЫХ АССИГНОВАНИЙ МЕСТНОГО БЮДЖЕТА ПО ЦЕЛЕВЫМ СТАТЬЯМ, 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ГОДА</t>
  </si>
  <si>
    <t>6710000000</t>
  </si>
  <si>
    <t>6710010010</t>
  </si>
  <si>
    <t>6710010020</t>
  </si>
  <si>
    <t>6710010080</t>
  </si>
  <si>
    <t>6710025050</t>
  </si>
  <si>
    <t>310</t>
  </si>
  <si>
    <t>Подпрограмма "Обеспечение осуществления части, переданных органами власти другого уровня, полномочий</t>
  </si>
  <si>
    <t>6720000000</t>
  </si>
  <si>
    <t>6720051180</t>
  </si>
  <si>
    <t>6730000000</t>
  </si>
  <si>
    <t>6730095020</t>
  </si>
  <si>
    <t>Защита населения и территории от чрезвычайных ситуаций природного и техногенного характера, пожарная безопасность</t>
  </si>
  <si>
    <t>6740000000</t>
  </si>
  <si>
    <t>6740020040</t>
  </si>
  <si>
    <t>6750000000</t>
  </si>
  <si>
    <t>6750095280</t>
  </si>
  <si>
    <t>6760000000</t>
  </si>
  <si>
    <t>6760095310</t>
  </si>
  <si>
    <t>6770075080</t>
  </si>
  <si>
    <t>6770095220</t>
  </si>
  <si>
    <t>Подпрограмма "Развитие системы градорегулирования в муниципальном образовании Черкасский сельсовет Саракташского района 
Оренбургской области"</t>
  </si>
  <si>
    <t>7700000000</t>
  </si>
  <si>
    <t>7700095100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</si>
</sst>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;[Red]0"/>
    <numFmt numFmtId="165" formatCode="0000"/>
    <numFmt numFmtId="166" formatCode="000"/>
    <numFmt numFmtId="167" formatCode="#,##0.00;[Red]\-#,##0.00;0.00"/>
    <numFmt numFmtId="168" formatCode="00"/>
    <numFmt numFmtId="169" formatCode="0.00;[Red]0.00"/>
    <numFmt numFmtId="170" formatCode="0000000000"/>
    <numFmt numFmtId="171" formatCode="0000000"/>
    <numFmt numFmtId="172" formatCode="000000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5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0" fillId="0" borderId="0" xfId="0" applyFill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/>
    </xf>
    <xf numFmtId="3" fontId="6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justify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justify" vertical="top" wrapText="1"/>
    </xf>
    <xf numFmtId="0" fontId="12" fillId="2" borderId="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justify" vertical="top" wrapText="1"/>
    </xf>
    <xf numFmtId="3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justify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Alignment="1">
      <alignment horizontal="center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5" fillId="0" borderId="0" xfId="1" applyFont="1" applyAlignment="1" applyProtection="1">
      <alignment horizontal="left"/>
      <protection hidden="1"/>
    </xf>
    <xf numFmtId="0" fontId="15" fillId="0" borderId="0" xfId="1" applyNumberFormat="1" applyFont="1" applyFill="1" applyAlignment="1" applyProtection="1">
      <protection hidden="1"/>
    </xf>
    <xf numFmtId="0" fontId="16" fillId="0" borderId="0" xfId="1" applyNumberFormat="1" applyFont="1" applyFill="1" applyAlignment="1" applyProtection="1">
      <protection hidden="1"/>
    </xf>
    <xf numFmtId="0" fontId="4" fillId="0" borderId="0" xfId="1"/>
    <xf numFmtId="0" fontId="15" fillId="0" borderId="0" xfId="2" applyNumberFormat="1" applyFont="1" applyFill="1" applyAlignment="1" applyProtection="1">
      <protection hidden="1"/>
    </xf>
    <xf numFmtId="165" fontId="3" fillId="0" borderId="0" xfId="1" applyNumberFormat="1" applyFont="1" applyFill="1" applyAlignment="1" applyProtection="1">
      <protection hidden="1"/>
    </xf>
    <xf numFmtId="166" fontId="3" fillId="0" borderId="0" xfId="1" applyNumberFormat="1" applyFont="1" applyFill="1" applyAlignment="1" applyProtection="1">
      <protection hidden="1"/>
    </xf>
    <xf numFmtId="167" fontId="2" fillId="0" borderId="0" xfId="1" applyNumberFormat="1" applyFont="1" applyFill="1" applyAlignment="1" applyProtection="1">
      <protection hidden="1"/>
    </xf>
    <xf numFmtId="167" fontId="15" fillId="0" borderId="0" xfId="2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distributed"/>
      <protection hidden="1"/>
    </xf>
    <xf numFmtId="0" fontId="17" fillId="0" borderId="0" xfId="1" applyNumberFormat="1" applyFont="1" applyFill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18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7" fillId="0" borderId="7" xfId="1" applyNumberFormat="1" applyFont="1" applyFill="1" applyBorder="1" applyAlignment="1" applyProtection="1">
      <alignment horizontal="center" vertical="center"/>
      <protection hidden="1"/>
    </xf>
    <xf numFmtId="0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7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2" xfId="1" applyNumberFormat="1" applyFont="1" applyFill="1" applyBorder="1" applyAlignment="1" applyProtection="1">
      <alignment horizontal="center" vertical="center"/>
      <protection hidden="1"/>
    </xf>
    <xf numFmtId="0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7" fillId="0" borderId="13" xfId="1" applyNumberFormat="1" applyFont="1" applyFill="1" applyBorder="1" applyAlignment="1" applyProtection="1">
      <alignment horizontal="center" vertical="center"/>
      <protection hidden="1"/>
    </xf>
    <xf numFmtId="166" fontId="17" fillId="0" borderId="14" xfId="1" applyNumberFormat="1" applyFont="1" applyFill="1" applyBorder="1" applyAlignment="1" applyProtection="1">
      <alignment horizontal="left" vertical="distributed" wrapText="1"/>
      <protection hidden="1"/>
    </xf>
    <xf numFmtId="166" fontId="17" fillId="0" borderId="15" xfId="1" applyNumberFormat="1" applyFont="1" applyFill="1" applyBorder="1" applyAlignment="1" applyProtection="1">
      <alignment horizontal="left" vertical="distributed" wrapText="1"/>
      <protection hidden="1"/>
    </xf>
    <xf numFmtId="168" fontId="17" fillId="0" borderId="16" xfId="1" applyNumberFormat="1" applyFont="1" applyFill="1" applyBorder="1" applyAlignment="1" applyProtection="1">
      <alignment horizontal="center"/>
      <protection hidden="1"/>
    </xf>
    <xf numFmtId="168" fontId="17" fillId="0" borderId="17" xfId="1" applyNumberFormat="1" applyFont="1" applyFill="1" applyBorder="1" applyAlignment="1" applyProtection="1">
      <alignment horizontal="center"/>
      <protection hidden="1"/>
    </xf>
    <xf numFmtId="166" fontId="17" fillId="0" borderId="18" xfId="1" applyNumberFormat="1" applyFont="1" applyFill="1" applyBorder="1" applyAlignment="1" applyProtection="1">
      <alignment horizontal="center"/>
      <protection hidden="1"/>
    </xf>
    <xf numFmtId="166" fontId="17" fillId="0" borderId="17" xfId="1" applyNumberFormat="1" applyFont="1" applyFill="1" applyBorder="1" applyAlignment="1" applyProtection="1">
      <alignment horizontal="center"/>
      <protection hidden="1"/>
    </xf>
    <xf numFmtId="167" fontId="17" fillId="0" borderId="17" xfId="1" applyNumberFormat="1" applyFont="1" applyFill="1" applyBorder="1" applyAlignment="1" applyProtection="1">
      <protection hidden="1"/>
    </xf>
    <xf numFmtId="167" fontId="17" fillId="0" borderId="19" xfId="1" applyNumberFormat="1" applyFont="1" applyFill="1" applyBorder="1" applyAlignment="1" applyProtection="1">
      <protection hidden="1"/>
    </xf>
    <xf numFmtId="166" fontId="15" fillId="0" borderId="20" xfId="1" applyNumberFormat="1" applyFont="1" applyFill="1" applyBorder="1" applyAlignment="1" applyProtection="1">
      <alignment horizontal="left" vertical="distributed" wrapText="1"/>
      <protection hidden="1"/>
    </xf>
    <xf numFmtId="166" fontId="15" fillId="0" borderId="21" xfId="1" applyNumberFormat="1" applyFont="1" applyFill="1" applyBorder="1" applyAlignment="1" applyProtection="1">
      <alignment horizontal="left" vertical="distributed" wrapText="1"/>
      <protection hidden="1"/>
    </xf>
    <xf numFmtId="168" fontId="15" fillId="0" borderId="1" xfId="1" applyNumberFormat="1" applyFont="1" applyFill="1" applyBorder="1" applyAlignment="1" applyProtection="1">
      <alignment horizontal="center"/>
      <protection hidden="1"/>
    </xf>
    <xf numFmtId="168" fontId="15" fillId="0" borderId="22" xfId="1" applyNumberFormat="1" applyFont="1" applyFill="1" applyBorder="1" applyAlignment="1" applyProtection="1">
      <alignment horizontal="center"/>
      <protection hidden="1"/>
    </xf>
    <xf numFmtId="166" fontId="15" fillId="0" borderId="1" xfId="1" applyNumberFormat="1" applyFont="1" applyFill="1" applyBorder="1" applyAlignment="1" applyProtection="1">
      <alignment horizontal="center"/>
      <protection hidden="1"/>
    </xf>
    <xf numFmtId="166" fontId="15" fillId="0" borderId="22" xfId="1" applyNumberFormat="1" applyFont="1" applyFill="1" applyBorder="1" applyAlignment="1" applyProtection="1">
      <alignment horizontal="center"/>
      <protection hidden="1"/>
    </xf>
    <xf numFmtId="167" fontId="15" fillId="0" borderId="22" xfId="1" applyNumberFormat="1" applyFont="1" applyFill="1" applyBorder="1" applyAlignment="1" applyProtection="1">
      <protection hidden="1"/>
    </xf>
    <xf numFmtId="167" fontId="15" fillId="0" borderId="23" xfId="1" applyNumberFormat="1" applyFont="1" applyFill="1" applyBorder="1" applyAlignment="1" applyProtection="1">
      <protection hidden="1"/>
    </xf>
    <xf numFmtId="167" fontId="15" fillId="0" borderId="1" xfId="1" applyNumberFormat="1" applyFont="1" applyFill="1" applyBorder="1" applyAlignment="1" applyProtection="1">
      <protection hidden="1"/>
    </xf>
    <xf numFmtId="166" fontId="17" fillId="0" borderId="20" xfId="1" applyNumberFormat="1" applyFont="1" applyFill="1" applyBorder="1" applyAlignment="1" applyProtection="1">
      <alignment horizontal="left" vertical="distributed" wrapText="1"/>
      <protection hidden="1"/>
    </xf>
    <xf numFmtId="166" fontId="17" fillId="0" borderId="21" xfId="1" applyNumberFormat="1" applyFont="1" applyFill="1" applyBorder="1" applyAlignment="1" applyProtection="1">
      <alignment horizontal="left" vertical="distributed" wrapText="1"/>
      <protection hidden="1"/>
    </xf>
    <xf numFmtId="166" fontId="17" fillId="0" borderId="24" xfId="1" applyNumberFormat="1" applyFont="1" applyFill="1" applyBorder="1" applyAlignment="1" applyProtection="1">
      <alignment horizontal="left" vertical="distributed" wrapText="1"/>
      <protection hidden="1"/>
    </xf>
    <xf numFmtId="168" fontId="17" fillId="0" borderId="22" xfId="1" applyNumberFormat="1" applyFont="1" applyFill="1" applyBorder="1" applyAlignment="1" applyProtection="1">
      <alignment horizontal="center"/>
      <protection hidden="1"/>
    </xf>
    <xf numFmtId="166" fontId="17" fillId="0" borderId="1" xfId="1" applyNumberFormat="1" applyFont="1" applyFill="1" applyBorder="1" applyAlignment="1" applyProtection="1">
      <alignment horizontal="center"/>
      <protection hidden="1"/>
    </xf>
    <xf numFmtId="166" fontId="17" fillId="0" borderId="22" xfId="1" applyNumberFormat="1" applyFont="1" applyFill="1" applyBorder="1" applyAlignment="1" applyProtection="1">
      <alignment horizontal="center"/>
      <protection hidden="1"/>
    </xf>
    <xf numFmtId="167" fontId="17" fillId="0" borderId="22" xfId="1" applyNumberFormat="1" applyFont="1" applyFill="1" applyBorder="1" applyAlignment="1" applyProtection="1">
      <protection hidden="1"/>
    </xf>
    <xf numFmtId="167" fontId="17" fillId="0" borderId="23" xfId="1" applyNumberFormat="1" applyFont="1" applyFill="1" applyBorder="1" applyAlignment="1" applyProtection="1">
      <protection hidden="1"/>
    </xf>
    <xf numFmtId="166" fontId="15" fillId="0" borderId="24" xfId="1" applyNumberFormat="1" applyFont="1" applyFill="1" applyBorder="1" applyAlignment="1" applyProtection="1">
      <alignment horizontal="left" vertical="distributed" wrapText="1"/>
      <protection hidden="1"/>
    </xf>
    <xf numFmtId="166" fontId="15" fillId="0" borderId="25" xfId="1" applyNumberFormat="1" applyFont="1" applyFill="1" applyBorder="1" applyAlignment="1" applyProtection="1">
      <alignment horizontal="left" vertical="distributed" wrapText="1"/>
      <protection hidden="1"/>
    </xf>
    <xf numFmtId="166" fontId="17" fillId="0" borderId="25" xfId="1" applyNumberFormat="1" applyFont="1" applyFill="1" applyBorder="1" applyAlignment="1" applyProtection="1">
      <alignment horizontal="left" vertical="distributed" wrapText="1"/>
      <protection hidden="1"/>
    </xf>
    <xf numFmtId="0" fontId="16" fillId="0" borderId="0" xfId="1" applyFont="1"/>
    <xf numFmtId="166" fontId="17" fillId="0" borderId="1" xfId="1" applyNumberFormat="1" applyFont="1" applyFill="1" applyBorder="1" applyAlignment="1" applyProtection="1">
      <alignment horizontal="left" vertical="distributed" wrapText="1"/>
      <protection hidden="1"/>
    </xf>
    <xf numFmtId="166" fontId="15" fillId="0" borderId="24" xfId="1" applyNumberFormat="1" applyFont="1" applyFill="1" applyBorder="1" applyAlignment="1" applyProtection="1">
      <alignment horizontal="left" vertical="distributed" wrapText="1"/>
      <protection hidden="1"/>
    </xf>
    <xf numFmtId="166" fontId="17" fillId="0" borderId="1" xfId="1" applyNumberFormat="1" applyFont="1" applyFill="1" applyBorder="1" applyAlignment="1" applyProtection="1">
      <alignment horizontal="center"/>
      <protection hidden="1"/>
    </xf>
    <xf numFmtId="166" fontId="17" fillId="0" borderId="22" xfId="1" applyNumberFormat="1" applyFont="1" applyFill="1" applyBorder="1" applyAlignment="1" applyProtection="1">
      <alignment horizontal="center"/>
      <protection hidden="1"/>
    </xf>
    <xf numFmtId="166" fontId="15" fillId="0" borderId="1" xfId="1" applyNumberFormat="1" applyFont="1" applyFill="1" applyBorder="1" applyAlignment="1" applyProtection="1">
      <alignment horizontal="left" vertical="distributed" wrapText="1"/>
      <protection hidden="1"/>
    </xf>
    <xf numFmtId="166" fontId="15" fillId="0" borderId="1" xfId="1" applyNumberFormat="1" applyFont="1" applyFill="1" applyBorder="1" applyAlignment="1" applyProtection="1">
      <alignment horizontal="center"/>
      <protection hidden="1"/>
    </xf>
    <xf numFmtId="166" fontId="15" fillId="0" borderId="22" xfId="1" applyNumberFormat="1" applyFont="1" applyFill="1" applyBorder="1" applyAlignment="1" applyProtection="1">
      <alignment horizontal="center"/>
      <protection hidden="1"/>
    </xf>
    <xf numFmtId="0" fontId="17" fillId="0" borderId="26" xfId="1" applyNumberFormat="1" applyFont="1" applyFill="1" applyBorder="1" applyAlignment="1" applyProtection="1">
      <alignment horizontal="center"/>
      <protection hidden="1"/>
    </xf>
    <xf numFmtId="0" fontId="17" fillId="0" borderId="27" xfId="1" applyNumberFormat="1" applyFont="1" applyFill="1" applyBorder="1" applyAlignment="1" applyProtection="1">
      <alignment horizontal="center"/>
      <protection hidden="1"/>
    </xf>
    <xf numFmtId="0" fontId="17" fillId="0" borderId="28" xfId="1" applyNumberFormat="1" applyFont="1" applyFill="1" applyBorder="1" applyAlignment="1" applyProtection="1">
      <alignment horizontal="center"/>
      <protection hidden="1"/>
    </xf>
    <xf numFmtId="0" fontId="17" fillId="0" borderId="29" xfId="1" applyNumberFormat="1" applyFont="1" applyFill="1" applyBorder="1" applyAlignment="1" applyProtection="1">
      <alignment horizontal="center"/>
      <protection hidden="1"/>
    </xf>
    <xf numFmtId="0" fontId="17" fillId="0" borderId="29" xfId="1" applyNumberFormat="1" applyFont="1" applyFill="1" applyBorder="1" applyAlignment="1" applyProtection="1">
      <protection hidden="1"/>
    </xf>
    <xf numFmtId="4" fontId="17" fillId="0" borderId="29" xfId="1" applyNumberFormat="1" applyFont="1" applyFill="1" applyBorder="1" applyAlignment="1" applyProtection="1">
      <protection hidden="1"/>
    </xf>
    <xf numFmtId="4" fontId="17" fillId="0" borderId="30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4" fillId="0" borderId="0" xfId="1" applyAlignment="1" applyProtection="1">
      <alignment horizontal="justify" vertical="justify"/>
      <protection hidden="1"/>
    </xf>
    <xf numFmtId="0" fontId="4" fillId="0" borderId="0" xfId="1" applyProtection="1">
      <protection hidden="1"/>
    </xf>
    <xf numFmtId="0" fontId="4" fillId="0" borderId="0" xfId="1" applyNumberFormat="1" applyFont="1" applyFill="1" applyAlignment="1" applyProtection="1">
      <alignment horizontal="left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169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centerContinuous"/>
      <protection hidden="1"/>
    </xf>
    <xf numFmtId="0" fontId="16" fillId="0" borderId="0" xfId="1" applyNumberFormat="1" applyFont="1" applyFill="1" applyAlignment="1" applyProtection="1">
      <alignment horizontal="justify" vertical="justify"/>
      <protection hidden="1"/>
    </xf>
    <xf numFmtId="0" fontId="16" fillId="0" borderId="0" xfId="1" applyNumberFormat="1" applyFont="1" applyFill="1" applyAlignment="1" applyProtection="1">
      <alignment horizontal="centerContinuous"/>
      <protection hidden="1"/>
    </xf>
    <xf numFmtId="0" fontId="16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16" fillId="0" borderId="0" xfId="1" applyNumberFormat="1" applyFont="1" applyFill="1" applyAlignment="1" applyProtection="1">
      <alignment horizontal="right"/>
      <protection hidden="1"/>
    </xf>
    <xf numFmtId="169" fontId="16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left" wrapText="1"/>
      <protection hidden="1"/>
    </xf>
    <xf numFmtId="169" fontId="16" fillId="0" borderId="0" xfId="1" applyNumberFormat="1" applyFont="1" applyFill="1" applyAlignment="1" applyProtection="1">
      <alignment horizontal="centerContinuous"/>
      <protection hidden="1"/>
    </xf>
    <xf numFmtId="0" fontId="20" fillId="0" borderId="0" xfId="1" applyNumberFormat="1" applyFont="1" applyFill="1" applyBorder="1" applyAlignment="1" applyProtection="1">
      <alignment horizontal="center" vertical="justify"/>
      <protection hidden="1"/>
    </xf>
    <xf numFmtId="0" fontId="20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0" fillId="0" borderId="0" xfId="1" applyNumberFormat="1" applyFont="1" applyFill="1" applyBorder="1" applyAlignment="1" applyProtection="1">
      <alignment horizontal="center" vertical="justify"/>
      <protection hidden="1"/>
    </xf>
    <xf numFmtId="0" fontId="20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4" fillId="0" borderId="0" xfId="1" applyNumberFormat="1" applyFont="1" applyFill="1" applyBorder="1" applyAlignment="1" applyProtection="1">
      <alignment horizontal="right"/>
      <protection hidden="1"/>
    </xf>
    <xf numFmtId="0" fontId="4" fillId="0" borderId="31" xfId="1" applyBorder="1" applyAlignment="1" applyProtection="1">
      <alignment horizontal="justify" vertical="justify"/>
      <protection hidden="1"/>
    </xf>
    <xf numFmtId="0" fontId="21" fillId="0" borderId="4" xfId="1" applyNumberFormat="1" applyFont="1" applyFill="1" applyBorder="1" applyAlignment="1" applyProtection="1">
      <alignment horizontal="center" vertical="justify"/>
      <protection hidden="1"/>
    </xf>
    <xf numFmtId="0" fontId="21" fillId="0" borderId="1" xfId="1" applyNumberFormat="1" applyFont="1" applyFill="1" applyBorder="1" applyAlignment="1" applyProtection="1">
      <alignment horizontal="center" vertical="justify"/>
      <protection hidden="1"/>
    </xf>
    <xf numFmtId="0" fontId="21" fillId="0" borderId="1" xfId="1" applyNumberFormat="1" applyFont="1" applyFill="1" applyBorder="1" applyAlignment="1" applyProtection="1">
      <alignment horizontal="center" vertical="top" wrapText="1"/>
      <protection hidden="1"/>
    </xf>
    <xf numFmtId="0" fontId="21" fillId="0" borderId="1" xfId="1" applyNumberFormat="1" applyFont="1" applyFill="1" applyBorder="1" applyAlignment="1" applyProtection="1">
      <alignment horizontal="right" vertical="top" wrapText="1"/>
      <protection hidden="1"/>
    </xf>
    <xf numFmtId="164" fontId="21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21" fillId="0" borderId="1" xfId="1" applyNumberFormat="1" applyFont="1" applyFill="1" applyBorder="1" applyAlignment="1" applyProtection="1">
      <alignment horizontal="center"/>
      <protection hidden="1"/>
    </xf>
    <xf numFmtId="0" fontId="21" fillId="0" borderId="0" xfId="1" applyNumberFormat="1" applyFont="1" applyFill="1" applyAlignment="1" applyProtection="1">
      <protection hidden="1"/>
    </xf>
    <xf numFmtId="165" fontId="21" fillId="0" borderId="4" xfId="1" applyNumberFormat="1" applyFont="1" applyFill="1" applyBorder="1" applyAlignment="1" applyProtection="1">
      <alignment horizontal="justify" vertical="justify" wrapText="1"/>
      <protection hidden="1"/>
    </xf>
    <xf numFmtId="165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2" fillId="0" borderId="1" xfId="1" applyNumberFormat="1" applyFont="1" applyFill="1" applyBorder="1" applyAlignment="1" applyProtection="1">
      <protection hidden="1"/>
    </xf>
    <xf numFmtId="168" fontId="21" fillId="0" borderId="1" xfId="1" applyNumberFormat="1" applyFont="1" applyFill="1" applyBorder="1" applyAlignment="1" applyProtection="1">
      <protection hidden="1"/>
    </xf>
    <xf numFmtId="170" fontId="21" fillId="0" borderId="1" xfId="1" applyNumberFormat="1" applyFont="1" applyFill="1" applyBorder="1" applyAlignment="1" applyProtection="1">
      <alignment horizontal="right"/>
      <protection hidden="1"/>
    </xf>
    <xf numFmtId="166" fontId="21" fillId="0" borderId="1" xfId="1" applyNumberFormat="1" applyFont="1" applyFill="1" applyBorder="1" applyAlignment="1" applyProtection="1">
      <alignment horizontal="right"/>
      <protection hidden="1"/>
    </xf>
    <xf numFmtId="167" fontId="22" fillId="0" borderId="1" xfId="1" applyNumberFormat="1" applyFont="1" applyFill="1" applyBorder="1" applyAlignment="1" applyProtection="1">
      <protection hidden="1"/>
    </xf>
    <xf numFmtId="4" fontId="21" fillId="0" borderId="1" xfId="1" applyNumberFormat="1" applyFont="1" applyFill="1" applyBorder="1" applyAlignment="1" applyProtection="1">
      <protection hidden="1"/>
    </xf>
    <xf numFmtId="3" fontId="21" fillId="0" borderId="1" xfId="1" applyNumberFormat="1" applyFont="1" applyFill="1" applyBorder="1" applyAlignment="1" applyProtection="1">
      <protection hidden="1"/>
    </xf>
    <xf numFmtId="0" fontId="22" fillId="0" borderId="0" xfId="1" applyNumberFormat="1" applyFont="1" applyFill="1" applyBorder="1" applyAlignment="1" applyProtection="1">
      <protection hidden="1"/>
    </xf>
    <xf numFmtId="165" fontId="21" fillId="0" borderId="20" xfId="1" applyNumberFormat="1" applyFont="1" applyFill="1" applyBorder="1" applyAlignment="1" applyProtection="1">
      <alignment horizontal="justify" vertical="justify" wrapText="1"/>
      <protection hidden="1"/>
    </xf>
    <xf numFmtId="165" fontId="22" fillId="0" borderId="21" xfId="1" applyNumberFormat="1" applyFont="1" applyFill="1" applyBorder="1" applyAlignment="1" applyProtection="1">
      <protection hidden="1"/>
    </xf>
    <xf numFmtId="168" fontId="21" fillId="0" borderId="22" xfId="1" applyNumberFormat="1" applyFont="1" applyFill="1" applyBorder="1" applyAlignment="1" applyProtection="1">
      <protection hidden="1"/>
    </xf>
    <xf numFmtId="170" fontId="21" fillId="0" borderId="22" xfId="1" applyNumberFormat="1" applyFont="1" applyFill="1" applyBorder="1" applyAlignment="1" applyProtection="1">
      <alignment horizontal="right"/>
      <protection hidden="1"/>
    </xf>
    <xf numFmtId="167" fontId="22" fillId="0" borderId="4" xfId="1" applyNumberFormat="1" applyFont="1" applyFill="1" applyBorder="1" applyAlignment="1" applyProtection="1">
      <protection hidden="1"/>
    </xf>
    <xf numFmtId="167" fontId="22" fillId="0" borderId="22" xfId="1" applyNumberFormat="1" applyFont="1" applyFill="1" applyBorder="1" applyAlignment="1" applyProtection="1">
      <protection hidden="1"/>
    </xf>
    <xf numFmtId="165" fontId="21" fillId="0" borderId="22" xfId="1" applyNumberFormat="1" applyFont="1" applyFill="1" applyBorder="1" applyAlignment="1" applyProtection="1">
      <alignment horizontal="justify" vertical="justify" wrapText="1"/>
      <protection hidden="1"/>
    </xf>
    <xf numFmtId="165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1" fillId="0" borderId="32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2" fillId="0" borderId="1" xfId="1" applyNumberFormat="1" applyFont="1" applyFill="1" applyBorder="1" applyAlignment="1" applyProtection="1">
      <protection hidden="1"/>
    </xf>
    <xf numFmtId="0" fontId="23" fillId="0" borderId="1" xfId="3" applyFont="1" applyBorder="1"/>
    <xf numFmtId="166" fontId="22" fillId="0" borderId="1" xfId="1" applyNumberFormat="1" applyFont="1" applyFill="1" applyBorder="1" applyAlignment="1" applyProtection="1">
      <alignment horizontal="right"/>
      <protection hidden="1"/>
    </xf>
    <xf numFmtId="4" fontId="22" fillId="0" borderId="1" xfId="1" applyNumberFormat="1" applyFont="1" applyFill="1" applyBorder="1" applyAlignment="1" applyProtection="1">
      <protection hidden="1"/>
    </xf>
    <xf numFmtId="3" fontId="22" fillId="0" borderId="1" xfId="1" applyNumberFormat="1" applyFont="1" applyFill="1" applyBorder="1" applyAlignment="1" applyProtection="1">
      <protection hidden="1"/>
    </xf>
    <xf numFmtId="171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2" fillId="0" borderId="22" xfId="1" applyNumberFormat="1" applyFont="1" applyFill="1" applyBorder="1" applyAlignment="1" applyProtection="1">
      <protection hidden="1"/>
    </xf>
    <xf numFmtId="171" fontId="22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1" xfId="3" applyFont="1" applyFill="1" applyBorder="1"/>
    <xf numFmtId="0" fontId="23" fillId="0" borderId="22" xfId="3" applyFont="1" applyFill="1" applyBorder="1"/>
    <xf numFmtId="166" fontId="21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21" xfId="3" applyFont="1" applyBorder="1" applyAlignment="1"/>
    <xf numFmtId="165" fontId="21" fillId="0" borderId="21" xfId="1" applyNumberFormat="1" applyFont="1" applyFill="1" applyBorder="1" applyAlignment="1" applyProtection="1">
      <protection hidden="1"/>
    </xf>
    <xf numFmtId="170" fontId="24" fillId="0" borderId="22" xfId="3" applyNumberFormat="1" applyFont="1" applyBorder="1"/>
    <xf numFmtId="167" fontId="21" fillId="0" borderId="4" xfId="1" applyNumberFormat="1" applyFont="1" applyFill="1" applyBorder="1" applyAlignment="1" applyProtection="1">
      <protection hidden="1"/>
    </xf>
    <xf numFmtId="167" fontId="21" fillId="0" borderId="1" xfId="1" applyNumberFormat="1" applyFont="1" applyFill="1" applyBorder="1" applyAlignment="1" applyProtection="1">
      <protection hidden="1"/>
    </xf>
    <xf numFmtId="167" fontId="21" fillId="0" borderId="22" xfId="1" applyNumberFormat="1" applyFont="1" applyFill="1" applyBorder="1" applyAlignment="1" applyProtection="1">
      <protection hidden="1"/>
    </xf>
    <xf numFmtId="166" fontId="21" fillId="0" borderId="20" xfId="1" applyNumberFormat="1" applyFont="1" applyFill="1" applyBorder="1" applyAlignment="1" applyProtection="1">
      <alignment horizontal="justify" vertical="justify" wrapText="1"/>
      <protection hidden="1"/>
    </xf>
    <xf numFmtId="165" fontId="21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21" xfId="3" applyFont="1" applyBorder="1" applyAlignment="1"/>
    <xf numFmtId="170" fontId="23" fillId="0" borderId="22" xfId="3" applyNumberFormat="1" applyFont="1" applyBorder="1"/>
    <xf numFmtId="171" fontId="22" fillId="0" borderId="4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21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4" xfId="1" applyNumberFormat="1" applyFont="1" applyFill="1" applyBorder="1" applyAlignment="1" applyProtection="1">
      <alignment horizontal="justify" vertical="justify" wrapText="1"/>
      <protection hidden="1"/>
    </xf>
    <xf numFmtId="4" fontId="4" fillId="0" borderId="0" xfId="1" applyNumberFormat="1"/>
    <xf numFmtId="166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2" fillId="0" borderId="1" xfId="1" applyFont="1" applyBorder="1" applyAlignment="1">
      <alignment wrapText="1"/>
    </xf>
    <xf numFmtId="0" fontId="23" fillId="0" borderId="22" xfId="3" applyFont="1" applyBorder="1"/>
    <xf numFmtId="165" fontId="21" fillId="0" borderId="32" xfId="1" applyNumberFormat="1" applyFont="1" applyFill="1" applyBorder="1" applyAlignment="1" applyProtection="1">
      <alignment horizontal="justify" vertical="justify" wrapText="1"/>
      <protection hidden="1"/>
    </xf>
    <xf numFmtId="165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65" fontId="22" fillId="2" borderId="21" xfId="1" applyNumberFormat="1" applyFont="1" applyFill="1" applyBorder="1" applyAlignment="1" applyProtection="1">
      <protection hidden="1"/>
    </xf>
    <xf numFmtId="168" fontId="21" fillId="2" borderId="22" xfId="1" applyNumberFormat="1" applyFont="1" applyFill="1" applyBorder="1" applyAlignment="1" applyProtection="1">
      <protection hidden="1"/>
    </xf>
    <xf numFmtId="170" fontId="21" fillId="2" borderId="22" xfId="1" applyNumberFormat="1" applyFont="1" applyFill="1" applyBorder="1" applyAlignment="1" applyProtection="1">
      <alignment horizontal="right"/>
      <protection hidden="1"/>
    </xf>
    <xf numFmtId="166" fontId="21" fillId="2" borderId="1" xfId="1" applyNumberFormat="1" applyFont="1" applyFill="1" applyBorder="1" applyAlignment="1" applyProtection="1">
      <alignment horizontal="right"/>
      <protection hidden="1"/>
    </xf>
    <xf numFmtId="167" fontId="22" fillId="2" borderId="4" xfId="1" applyNumberFormat="1" applyFont="1" applyFill="1" applyBorder="1" applyAlignment="1" applyProtection="1">
      <protection hidden="1"/>
    </xf>
    <xf numFmtId="167" fontId="22" fillId="2" borderId="1" xfId="1" applyNumberFormat="1" applyFont="1" applyFill="1" applyBorder="1" applyAlignment="1" applyProtection="1">
      <protection hidden="1"/>
    </xf>
    <xf numFmtId="167" fontId="22" fillId="2" borderId="22" xfId="1" applyNumberFormat="1" applyFont="1" applyFill="1" applyBorder="1" applyAlignment="1" applyProtection="1">
      <protection hidden="1"/>
    </xf>
    <xf numFmtId="165" fontId="21" fillId="2" borderId="22" xfId="1" applyNumberFormat="1" applyFont="1" applyFill="1" applyBorder="1" applyAlignment="1" applyProtection="1">
      <alignment horizontal="justify" vertical="justify" wrapText="1"/>
      <protection hidden="1"/>
    </xf>
    <xf numFmtId="165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71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165" fontId="22" fillId="2" borderId="1" xfId="1" applyNumberFormat="1" applyFont="1" applyFill="1" applyBorder="1" applyAlignment="1" applyProtection="1">
      <protection hidden="1"/>
    </xf>
    <xf numFmtId="168" fontId="22" fillId="2" borderId="1" xfId="1" applyNumberFormat="1" applyFont="1" applyFill="1" applyBorder="1" applyAlignment="1" applyProtection="1">
      <protection hidden="1"/>
    </xf>
    <xf numFmtId="166" fontId="22" fillId="2" borderId="1" xfId="1" applyNumberFormat="1" applyFont="1" applyFill="1" applyBorder="1" applyAlignment="1" applyProtection="1">
      <alignment horizontal="right"/>
      <protection hidden="1"/>
    </xf>
    <xf numFmtId="171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171" fontId="22" fillId="2" borderId="22" xfId="1" applyNumberFormat="1" applyFont="1" applyFill="1" applyBorder="1" applyAlignment="1" applyProtection="1">
      <alignment horizontal="justify" vertical="justify" wrapText="1"/>
      <protection hidden="1"/>
    </xf>
    <xf numFmtId="166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2" fillId="2" borderId="22" xfId="1" applyNumberFormat="1" applyFont="1" applyFill="1" applyBorder="1" applyAlignment="1" applyProtection="1">
      <protection hidden="1"/>
    </xf>
    <xf numFmtId="166" fontId="21" fillId="0" borderId="22" xfId="1" applyNumberFormat="1" applyFont="1" applyFill="1" applyBorder="1" applyAlignment="1" applyProtection="1">
      <alignment horizontal="left" vertical="justify" wrapText="1"/>
      <protection hidden="1"/>
    </xf>
    <xf numFmtId="166" fontId="21" fillId="0" borderId="21" xfId="1" applyNumberFormat="1" applyFont="1" applyFill="1" applyBorder="1" applyAlignment="1" applyProtection="1">
      <alignment horizontal="left" vertical="justify" wrapText="1"/>
      <protection hidden="1"/>
    </xf>
    <xf numFmtId="166" fontId="21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1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1" xfId="3" applyFont="1" applyBorder="1" applyAlignment="1">
      <alignment vertical="distributed"/>
    </xf>
    <xf numFmtId="165" fontId="21" fillId="0" borderId="33" xfId="1" applyNumberFormat="1" applyFont="1" applyFill="1" applyBorder="1" applyAlignment="1" applyProtection="1">
      <alignment horizontal="justify" vertical="justify" wrapText="1"/>
      <protection hidden="1"/>
    </xf>
    <xf numFmtId="166" fontId="21" fillId="0" borderId="34" xfId="1" applyNumberFormat="1" applyFont="1" applyFill="1" applyBorder="1" applyAlignment="1" applyProtection="1">
      <alignment horizontal="left" vertical="justify" wrapText="1"/>
      <protection hidden="1"/>
    </xf>
    <xf numFmtId="166" fontId="21" fillId="0" borderId="35" xfId="1" applyNumberFormat="1" applyFont="1" applyFill="1" applyBorder="1" applyAlignment="1" applyProtection="1">
      <alignment horizontal="left" vertical="justify" wrapText="1"/>
      <protection hidden="1"/>
    </xf>
    <xf numFmtId="166" fontId="21" fillId="0" borderId="33" xfId="1" applyNumberFormat="1" applyFont="1" applyFill="1" applyBorder="1" applyAlignment="1" applyProtection="1">
      <alignment horizontal="left" vertical="justify" wrapText="1"/>
      <protection hidden="1"/>
    </xf>
    <xf numFmtId="49" fontId="24" fillId="0" borderId="22" xfId="3" applyNumberFormat="1" applyFont="1" applyBorder="1" applyAlignment="1">
      <alignment horizontal="right"/>
    </xf>
    <xf numFmtId="165" fontId="21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22" xfId="3" applyFont="1" applyBorder="1"/>
    <xf numFmtId="165" fontId="21" fillId="0" borderId="36" xfId="1" applyNumberFormat="1" applyFont="1" applyFill="1" applyBorder="1" applyAlignment="1" applyProtection="1">
      <alignment horizontal="justify" vertical="justify" wrapText="1"/>
      <protection hidden="1"/>
    </xf>
    <xf numFmtId="165" fontId="21" fillId="0" borderId="16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37" xfId="1" applyNumberFormat="1" applyFont="1" applyFill="1" applyBorder="1" applyAlignment="1" applyProtection="1">
      <alignment horizontal="left" vertical="justify" wrapText="1"/>
      <protection hidden="1"/>
    </xf>
    <xf numFmtId="171" fontId="22" fillId="0" borderId="38" xfId="1" applyNumberFormat="1" applyFont="1" applyFill="1" applyBorder="1" applyAlignment="1" applyProtection="1">
      <alignment horizontal="left" vertical="justify" wrapText="1"/>
      <protection hidden="1"/>
    </xf>
    <xf numFmtId="171" fontId="22" fillId="0" borderId="36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22" xfId="3" applyFont="1" applyBorder="1" applyAlignment="1">
      <alignment horizontal="right"/>
    </xf>
    <xf numFmtId="171" fontId="22" fillId="0" borderId="22" xfId="1" applyNumberFormat="1" applyFont="1" applyFill="1" applyBorder="1" applyAlignment="1" applyProtection="1">
      <alignment horizontal="left" vertical="justify" wrapText="1"/>
      <protection hidden="1"/>
    </xf>
    <xf numFmtId="171" fontId="22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21" fillId="2" borderId="32" xfId="1" applyNumberFormat="1" applyFont="1" applyFill="1" applyBorder="1" applyAlignment="1" applyProtection="1">
      <alignment horizontal="justify" vertical="justify" wrapText="1"/>
      <protection hidden="1"/>
    </xf>
    <xf numFmtId="3" fontId="21" fillId="2" borderId="1" xfId="1" applyNumberFormat="1" applyFont="1" applyFill="1" applyBorder="1" applyAlignment="1" applyProtection="1">
      <protection hidden="1"/>
    </xf>
    <xf numFmtId="0" fontId="22" fillId="0" borderId="1" xfId="1" applyFont="1" applyFill="1" applyBorder="1"/>
    <xf numFmtId="4" fontId="22" fillId="0" borderId="1" xfId="1" applyNumberFormat="1" applyFont="1" applyFill="1" applyBorder="1"/>
    <xf numFmtId="3" fontId="22" fillId="0" borderId="1" xfId="1" applyNumberFormat="1" applyFont="1" applyFill="1" applyBorder="1"/>
    <xf numFmtId="165" fontId="21" fillId="0" borderId="39" xfId="1" applyNumberFormat="1" applyFont="1" applyFill="1" applyBorder="1" applyAlignment="1" applyProtection="1">
      <alignment horizontal="justify" vertical="justify" wrapText="1"/>
      <protection hidden="1"/>
    </xf>
    <xf numFmtId="165" fontId="21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1" xfId="1" applyNumberFormat="1" applyFont="1" applyFill="1" applyBorder="1"/>
    <xf numFmtId="165" fontId="21" fillId="0" borderId="1" xfId="1" applyNumberFormat="1" applyFont="1" applyFill="1" applyBorder="1" applyAlignment="1" applyProtection="1">
      <protection hidden="1"/>
    </xf>
    <xf numFmtId="170" fontId="21" fillId="0" borderId="1" xfId="1" applyNumberFormat="1" applyFont="1" applyFill="1" applyBorder="1"/>
    <xf numFmtId="166" fontId="21" fillId="0" borderId="1" xfId="1" applyNumberFormat="1" applyFont="1" applyBorder="1"/>
    <xf numFmtId="0" fontId="21" fillId="0" borderId="1" xfId="1" applyFont="1" applyBorder="1"/>
    <xf numFmtId="4" fontId="21" fillId="0" borderId="1" xfId="1" applyNumberFormat="1" applyFont="1" applyFill="1" applyBorder="1"/>
    <xf numFmtId="3" fontId="21" fillId="0" borderId="1" xfId="1" applyNumberFormat="1" applyFont="1" applyBorder="1"/>
    <xf numFmtId="166" fontId="21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2" fillId="0" borderId="22" xfId="1" applyNumberFormat="1" applyFont="1" applyFill="1" applyBorder="1" applyAlignment="1" applyProtection="1">
      <alignment horizontal="left" vertical="justify" wrapText="1"/>
      <protection hidden="1"/>
    </xf>
    <xf numFmtId="166" fontId="22" fillId="0" borderId="21" xfId="1" applyNumberFormat="1" applyFont="1" applyFill="1" applyBorder="1" applyAlignment="1" applyProtection="1">
      <alignment horizontal="left" vertical="justify" wrapText="1"/>
      <protection hidden="1"/>
    </xf>
    <xf numFmtId="166" fontId="22" fillId="0" borderId="4" xfId="1" applyNumberFormat="1" applyFont="1" applyFill="1" applyBorder="1" applyAlignment="1" applyProtection="1">
      <alignment horizontal="left" vertical="justify" wrapText="1"/>
      <protection hidden="1"/>
    </xf>
    <xf numFmtId="172" fontId="21" fillId="0" borderId="1" xfId="1" applyNumberFormat="1" applyFont="1" applyFill="1" applyBorder="1"/>
    <xf numFmtId="166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22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2" fillId="0" borderId="1" xfId="1" applyNumberFormat="1" applyFont="1" applyBorder="1"/>
    <xf numFmtId="3" fontId="22" fillId="0" borderId="1" xfId="1" applyNumberFormat="1" applyFont="1" applyBorder="1"/>
    <xf numFmtId="0" fontId="4" fillId="0" borderId="0" xfId="1" applyBorder="1" applyAlignment="1" applyProtection="1">
      <alignment horizontal="justify" vertical="justify"/>
      <protection hidden="1"/>
    </xf>
    <xf numFmtId="0" fontId="23" fillId="0" borderId="1" xfId="3" applyFont="1" applyBorder="1" applyAlignment="1">
      <alignment horizontal="right"/>
    </xf>
    <xf numFmtId="0" fontId="21" fillId="0" borderId="21" xfId="1" applyNumberFormat="1" applyFont="1" applyFill="1" applyBorder="1" applyAlignment="1" applyProtection="1">
      <alignment horizontal="center" vertical="justify"/>
      <protection hidden="1"/>
    </xf>
    <xf numFmtId="0" fontId="21" fillId="0" borderId="1" xfId="1" applyNumberFormat="1" applyFont="1" applyFill="1" applyBorder="1" applyAlignment="1" applyProtection="1">
      <protection hidden="1"/>
    </xf>
    <xf numFmtId="170" fontId="22" fillId="0" borderId="1" xfId="1" applyNumberFormat="1" applyFont="1" applyFill="1" applyBorder="1" applyAlignment="1" applyProtection="1">
      <alignment horizontal="right"/>
      <protection hidden="1"/>
    </xf>
    <xf numFmtId="0" fontId="21" fillId="0" borderId="1" xfId="1" applyNumberFormat="1" applyFont="1" applyFill="1" applyBorder="1" applyAlignment="1" applyProtection="1">
      <alignment horizontal="right"/>
      <protection hidden="1"/>
    </xf>
    <xf numFmtId="0" fontId="22" fillId="0" borderId="0" xfId="1" applyNumberFormat="1" applyFont="1" applyFill="1" applyAlignment="1" applyProtection="1">
      <protection hidden="1"/>
    </xf>
    <xf numFmtId="0" fontId="4" fillId="0" borderId="0" xfId="1" applyAlignment="1">
      <alignment horizontal="justify" vertical="justify"/>
    </xf>
    <xf numFmtId="0" fontId="4" fillId="0" borderId="0" xfId="1" applyFill="1" applyAlignment="1">
      <alignment horizontal="right"/>
    </xf>
    <xf numFmtId="0" fontId="4" fillId="0" borderId="0" xfId="1" applyAlignment="1">
      <alignment horizontal="right"/>
    </xf>
    <xf numFmtId="169" fontId="4" fillId="0" borderId="0" xfId="1" applyNumberFormat="1"/>
    <xf numFmtId="0" fontId="6" fillId="0" borderId="0" xfId="1" applyFont="1" applyFill="1" applyAlignment="1" applyProtection="1">
      <alignment horizontal="justify" vertical="justify"/>
      <protection hidden="1"/>
    </xf>
    <xf numFmtId="0" fontId="7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15" fillId="0" borderId="0" xfId="1" applyFont="1" applyFill="1" applyAlignment="1" applyProtection="1">
      <protection hidden="1"/>
    </xf>
    <xf numFmtId="0" fontId="15" fillId="0" borderId="0" xfId="1" applyFont="1" applyFill="1"/>
    <xf numFmtId="0" fontId="26" fillId="0" borderId="0" xfId="3" applyFont="1" applyFill="1"/>
    <xf numFmtId="0" fontId="1" fillId="0" borderId="0" xfId="3"/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15" fillId="0" borderId="0" xfId="1" applyFont="1" applyFill="1" applyProtection="1">
      <protection hidden="1"/>
    </xf>
    <xf numFmtId="0" fontId="26" fillId="0" borderId="0" xfId="3" applyFont="1" applyFill="1" applyAlignment="1">
      <alignment horizontal="right"/>
    </xf>
    <xf numFmtId="0" fontId="27" fillId="0" borderId="40" xfId="1" applyNumberFormat="1" applyFont="1" applyFill="1" applyBorder="1" applyAlignment="1" applyProtection="1">
      <alignment horizontal="center" vertical="center"/>
      <protection hidden="1"/>
    </xf>
    <xf numFmtId="0" fontId="27" fillId="0" borderId="18" xfId="1" applyNumberFormat="1" applyFont="1" applyFill="1" applyBorder="1" applyAlignment="1" applyProtection="1">
      <alignment horizontal="center" vertical="center"/>
      <protection hidden="1"/>
    </xf>
    <xf numFmtId="0" fontId="2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19" xfId="3" applyFont="1" applyFill="1" applyBorder="1" applyAlignment="1">
      <alignment horizontal="center" vertical="center" wrapText="1"/>
    </xf>
    <xf numFmtId="0" fontId="27" fillId="0" borderId="40" xfId="1" applyNumberFormat="1" applyFont="1" applyFill="1" applyBorder="1" applyAlignment="1" applyProtection="1">
      <alignment horizontal="center" vertical="justify"/>
      <protection hidden="1"/>
    </xf>
    <xf numFmtId="0" fontId="27" fillId="0" borderId="18" xfId="1" applyNumberFormat="1" applyFont="1" applyFill="1" applyBorder="1" applyAlignment="1" applyProtection="1">
      <alignment horizontal="center" vertical="justify"/>
      <protection hidden="1"/>
    </xf>
    <xf numFmtId="0" fontId="27" fillId="0" borderId="18" xfId="1" applyNumberFormat="1" applyFont="1" applyFill="1" applyBorder="1" applyAlignment="1" applyProtection="1">
      <alignment horizontal="right" vertical="top" wrapText="1"/>
      <protection hidden="1"/>
    </xf>
    <xf numFmtId="168" fontId="27" fillId="0" borderId="18" xfId="1" applyNumberFormat="1" applyFont="1" applyFill="1" applyBorder="1" applyAlignment="1" applyProtection="1">
      <alignment horizontal="right" vertical="top" wrapText="1"/>
      <protection hidden="1"/>
    </xf>
    <xf numFmtId="170" fontId="27" fillId="0" borderId="18" xfId="1" applyNumberFormat="1" applyFont="1" applyFill="1" applyBorder="1" applyAlignment="1" applyProtection="1">
      <alignment horizontal="right" vertical="top" wrapText="1"/>
      <protection hidden="1"/>
    </xf>
    <xf numFmtId="166" fontId="27" fillId="0" borderId="18" xfId="1" applyNumberFormat="1" applyFont="1" applyFill="1" applyBorder="1" applyAlignment="1" applyProtection="1">
      <alignment horizontal="right" vertical="top" wrapText="1"/>
      <protection hidden="1"/>
    </xf>
    <xf numFmtId="4" fontId="27" fillId="0" borderId="18" xfId="1" applyNumberFormat="1" applyFont="1" applyFill="1" applyBorder="1" applyAlignment="1" applyProtection="1">
      <alignment horizontal="right" vertical="center" wrapText="1"/>
      <protection hidden="1"/>
    </xf>
    <xf numFmtId="4" fontId="28" fillId="0" borderId="19" xfId="3" applyNumberFormat="1" applyFont="1" applyFill="1" applyBorder="1" applyAlignment="1">
      <alignment horizontal="right" vertical="center" wrapText="1"/>
    </xf>
    <xf numFmtId="166" fontId="27" fillId="0" borderId="32" xfId="1" applyNumberFormat="1" applyFont="1" applyFill="1" applyBorder="1" applyAlignment="1" applyProtection="1">
      <alignment horizontal="justify" vertical="justify" wrapText="1"/>
      <protection hidden="1"/>
    </xf>
    <xf numFmtId="166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7" fillId="0" borderId="1" xfId="1" applyNumberFormat="1" applyFont="1" applyFill="1" applyBorder="1" applyAlignment="1" applyProtection="1">
      <alignment wrapText="1"/>
      <protection hidden="1"/>
    </xf>
    <xf numFmtId="168" fontId="27" fillId="0" borderId="1" xfId="1" applyNumberFormat="1" applyFont="1" applyFill="1" applyBorder="1" applyAlignment="1" applyProtection="1">
      <alignment wrapText="1"/>
      <protection hidden="1"/>
    </xf>
    <xf numFmtId="170" fontId="27" fillId="0" borderId="1" xfId="1" applyNumberFormat="1" applyFont="1" applyFill="1" applyBorder="1" applyAlignment="1" applyProtection="1">
      <alignment horizontal="right"/>
      <protection hidden="1"/>
    </xf>
    <xf numFmtId="166" fontId="27" fillId="0" borderId="1" xfId="1" applyNumberFormat="1" applyFont="1" applyFill="1" applyBorder="1" applyAlignment="1" applyProtection="1">
      <alignment horizontal="right" wrapText="1"/>
      <protection hidden="1"/>
    </xf>
    <xf numFmtId="167" fontId="27" fillId="0" borderId="1" xfId="1" applyNumberFormat="1" applyFont="1" applyFill="1" applyBorder="1" applyAlignment="1" applyProtection="1">
      <protection hidden="1"/>
    </xf>
    <xf numFmtId="167" fontId="27" fillId="0" borderId="23" xfId="1" applyNumberFormat="1" applyFont="1" applyFill="1" applyBorder="1" applyAlignment="1" applyProtection="1">
      <protection hidden="1"/>
    </xf>
    <xf numFmtId="166" fontId="27" fillId="0" borderId="32" xfId="1" applyNumberFormat="1" applyFont="1" applyFill="1" applyBorder="1" applyAlignment="1" applyProtection="1">
      <alignment horizontal="justify" vertical="justify" wrapText="1"/>
      <protection hidden="1"/>
    </xf>
    <xf numFmtId="165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29" fillId="0" borderId="22" xfId="1" applyNumberFormat="1" applyFont="1" applyFill="1" applyBorder="1" applyAlignment="1" applyProtection="1">
      <alignment horizontal="left" vertical="justify" wrapText="1"/>
      <protection hidden="1"/>
    </xf>
    <xf numFmtId="171" fontId="29" fillId="0" borderId="21" xfId="1" applyNumberFormat="1" applyFont="1" applyFill="1" applyBorder="1" applyAlignment="1" applyProtection="1">
      <alignment horizontal="left" vertical="justify" wrapText="1"/>
      <protection hidden="1"/>
    </xf>
    <xf numFmtId="171" fontId="29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9" fillId="0" borderId="1" xfId="1" applyNumberFormat="1" applyFont="1" applyFill="1" applyBorder="1" applyAlignment="1" applyProtection="1">
      <alignment wrapText="1"/>
      <protection hidden="1"/>
    </xf>
    <xf numFmtId="168" fontId="29" fillId="0" borderId="1" xfId="1" applyNumberFormat="1" applyFont="1" applyFill="1" applyBorder="1" applyAlignment="1" applyProtection="1">
      <alignment wrapText="1"/>
      <protection hidden="1"/>
    </xf>
    <xf numFmtId="0" fontId="26" fillId="0" borderId="1" xfId="3" applyFont="1" applyBorder="1"/>
    <xf numFmtId="166" fontId="29" fillId="0" borderId="1" xfId="1" applyNumberFormat="1" applyFont="1" applyFill="1" applyBorder="1" applyAlignment="1" applyProtection="1">
      <alignment horizontal="right" wrapText="1"/>
      <protection hidden="1"/>
    </xf>
    <xf numFmtId="167" fontId="29" fillId="0" borderId="1" xfId="1" applyNumberFormat="1" applyFont="1" applyFill="1" applyBorder="1" applyAlignment="1" applyProtection="1">
      <protection hidden="1"/>
    </xf>
    <xf numFmtId="167" fontId="29" fillId="0" borderId="23" xfId="1" applyNumberFormat="1" applyFont="1" applyFill="1" applyBorder="1" applyAlignment="1" applyProtection="1">
      <protection hidden="1"/>
    </xf>
    <xf numFmtId="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" fontId="26" fillId="0" borderId="1" xfId="3" applyNumberFormat="1" applyFont="1" applyBorder="1"/>
    <xf numFmtId="0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" xfId="3" applyFont="1" applyBorder="1" applyAlignment="1">
      <alignment horizontal="left" wrapText="1"/>
    </xf>
    <xf numFmtId="0" fontId="27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27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27" fillId="0" borderId="4" xfId="1" applyNumberFormat="1" applyFont="1" applyFill="1" applyBorder="1" applyAlignment="1" applyProtection="1">
      <alignment horizontal="left" vertical="justify" wrapText="1"/>
      <protection hidden="1"/>
    </xf>
    <xf numFmtId="170" fontId="28" fillId="0" borderId="1" xfId="3" applyNumberFormat="1" applyFont="1" applyBorder="1"/>
    <xf numFmtId="0" fontId="26" fillId="0" borderId="0" xfId="3" applyFont="1"/>
    <xf numFmtId="0" fontId="29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" xfId="3" applyFont="1" applyFill="1" applyBorder="1"/>
    <xf numFmtId="166" fontId="27" fillId="0" borderId="41" xfId="1" applyNumberFormat="1" applyFont="1" applyFill="1" applyBorder="1" applyAlignment="1" applyProtection="1">
      <alignment horizontal="justify" vertical="justify" wrapText="1"/>
      <protection hidden="1"/>
    </xf>
    <xf numFmtId="165" fontId="27" fillId="0" borderId="42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42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3" applyBorder="1" applyAlignment="1"/>
    <xf numFmtId="166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38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38" xfId="3" applyFont="1" applyBorder="1" applyAlignment="1">
      <alignment horizontal="justify" vertical="justify" wrapText="1"/>
    </xf>
    <xf numFmtId="0" fontId="30" fillId="0" borderId="36" xfId="3" applyFont="1" applyBorder="1" applyAlignment="1">
      <alignment horizontal="justify" vertical="justify" wrapText="1"/>
    </xf>
    <xf numFmtId="166" fontId="27" fillId="0" borderId="16" xfId="1" applyNumberFormat="1" applyFont="1" applyFill="1" applyBorder="1" applyAlignment="1" applyProtection="1">
      <alignment wrapText="1"/>
      <protection hidden="1"/>
    </xf>
    <xf numFmtId="168" fontId="27" fillId="0" borderId="16" xfId="1" applyNumberFormat="1" applyFont="1" applyFill="1" applyBorder="1" applyAlignment="1" applyProtection="1">
      <alignment wrapText="1"/>
      <protection hidden="1"/>
    </xf>
    <xf numFmtId="170" fontId="28" fillId="0" borderId="16" xfId="3" applyNumberFormat="1" applyFont="1" applyBorder="1"/>
    <xf numFmtId="166" fontId="27" fillId="0" borderId="16" xfId="1" applyNumberFormat="1" applyFont="1" applyFill="1" applyBorder="1" applyAlignment="1" applyProtection="1">
      <alignment horizontal="right" wrapText="1"/>
      <protection hidden="1"/>
    </xf>
    <xf numFmtId="167" fontId="27" fillId="0" borderId="16" xfId="1" applyNumberFormat="1" applyFont="1" applyFill="1" applyBorder="1" applyAlignment="1" applyProtection="1">
      <protection hidden="1"/>
    </xf>
    <xf numFmtId="167" fontId="27" fillId="0" borderId="43" xfId="1" applyNumberFormat="1" applyFont="1" applyFill="1" applyBorder="1" applyAlignment="1" applyProtection="1">
      <protection hidden="1"/>
    </xf>
    <xf numFmtId="0" fontId="29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21" xfId="3" applyBorder="1" applyAlignment="1">
      <alignment horizontal="justify" vertical="justify" wrapText="1"/>
    </xf>
    <xf numFmtId="0" fontId="1" fillId="0" borderId="4" xfId="3" applyBorder="1" applyAlignment="1">
      <alignment horizontal="justify" vertical="justify" wrapText="1"/>
    </xf>
    <xf numFmtId="170" fontId="26" fillId="0" borderId="1" xfId="3" applyNumberFormat="1" applyFont="1" applyBorder="1"/>
    <xf numFmtId="0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21" xfId="3" applyFont="1" applyBorder="1" applyAlignment="1">
      <alignment horizontal="left" vertical="justify" wrapText="1"/>
    </xf>
    <xf numFmtId="0" fontId="31" fillId="0" borderId="4" xfId="3" applyFont="1" applyBorder="1" applyAlignment="1">
      <alignment horizontal="left" vertical="justify" wrapText="1"/>
    </xf>
    <xf numFmtId="166" fontId="27" fillId="0" borderId="22" xfId="1" applyNumberFormat="1" applyFont="1" applyFill="1" applyBorder="1" applyAlignment="1" applyProtection="1">
      <alignment horizontal="justify" vertical="justify" wrapText="1"/>
      <protection hidden="1"/>
    </xf>
    <xf numFmtId="170" fontId="26" fillId="0" borderId="1" xfId="3" applyNumberFormat="1" applyFont="1" applyFill="1" applyBorder="1"/>
    <xf numFmtId="166" fontId="27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" xfId="3" applyFont="1" applyBorder="1" applyAlignment="1">
      <alignment horizontal="left" vertical="justify" wrapText="1"/>
    </xf>
    <xf numFmtId="0" fontId="1" fillId="0" borderId="1" xfId="3" applyBorder="1" applyAlignment="1">
      <alignment horizontal="justify" vertical="justify" wrapText="1"/>
    </xf>
    <xf numFmtId="0" fontId="31" fillId="0" borderId="22" xfId="3" applyFont="1" applyBorder="1" applyAlignment="1">
      <alignment horizontal="justify" vertical="justify" wrapText="1"/>
    </xf>
    <xf numFmtId="0" fontId="31" fillId="0" borderId="21" xfId="3" applyFont="1" applyBorder="1" applyAlignment="1">
      <alignment horizontal="justify" vertical="justify" wrapText="1"/>
    </xf>
    <xf numFmtId="0" fontId="31" fillId="0" borderId="4" xfId="3" applyFont="1" applyBorder="1" applyAlignment="1">
      <alignment horizontal="justify" vertical="justify" wrapText="1"/>
    </xf>
    <xf numFmtId="166" fontId="27" fillId="0" borderId="20" xfId="1" applyNumberFormat="1" applyFont="1" applyFill="1" applyBorder="1" applyAlignment="1" applyProtection="1">
      <alignment horizontal="justify" vertical="justify" wrapText="1"/>
      <protection hidden="1"/>
    </xf>
    <xf numFmtId="166" fontId="27" fillId="0" borderId="21" xfId="1" applyNumberFormat="1" applyFont="1" applyFill="1" applyBorder="1" applyAlignment="1" applyProtection="1">
      <alignment horizontal="justify" vertical="justify" wrapText="1"/>
      <protection hidden="1"/>
    </xf>
    <xf numFmtId="166" fontId="27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22" xfId="1" applyNumberFormat="1" applyFont="1" applyFill="1" applyBorder="1" applyAlignment="1" applyProtection="1">
      <alignment horizontal="justify" vertical="justify" wrapText="1"/>
      <protection hidden="1"/>
    </xf>
    <xf numFmtId="171" fontId="29" fillId="2" borderId="22" xfId="1" applyNumberFormat="1" applyFont="1" applyFill="1" applyBorder="1" applyAlignment="1" applyProtection="1">
      <alignment horizontal="left" vertical="justify" wrapText="1"/>
      <protection hidden="1"/>
    </xf>
    <xf numFmtId="171" fontId="29" fillId="2" borderId="21" xfId="1" applyNumberFormat="1" applyFont="1" applyFill="1" applyBorder="1" applyAlignment="1" applyProtection="1">
      <alignment horizontal="left" vertical="justify" wrapText="1"/>
      <protection hidden="1"/>
    </xf>
    <xf numFmtId="171" fontId="29" fillId="2" borderId="4" xfId="1" applyNumberFormat="1" applyFont="1" applyFill="1" applyBorder="1" applyAlignment="1" applyProtection="1">
      <alignment horizontal="left" vertical="justify" wrapText="1"/>
      <protection hidden="1"/>
    </xf>
    <xf numFmtId="0" fontId="29" fillId="2" borderId="22" xfId="1" applyNumberFormat="1" applyFont="1" applyFill="1" applyBorder="1" applyAlignment="1" applyProtection="1">
      <alignment vertical="justify" wrapText="1"/>
      <protection hidden="1"/>
    </xf>
    <xf numFmtId="166" fontId="29" fillId="2" borderId="1" xfId="1" applyNumberFormat="1" applyFont="1" applyFill="1" applyBorder="1" applyAlignment="1" applyProtection="1">
      <alignment wrapText="1"/>
      <protection hidden="1"/>
    </xf>
    <xf numFmtId="168" fontId="29" fillId="2" borderId="1" xfId="1" applyNumberFormat="1" applyFont="1" applyFill="1" applyBorder="1" applyAlignment="1" applyProtection="1">
      <alignment wrapText="1"/>
      <protection hidden="1"/>
    </xf>
    <xf numFmtId="166" fontId="29" fillId="2" borderId="1" xfId="1" applyNumberFormat="1" applyFont="1" applyFill="1" applyBorder="1" applyAlignment="1" applyProtection="1">
      <alignment horizontal="right" wrapText="1"/>
      <protection hidden="1"/>
    </xf>
    <xf numFmtId="0" fontId="29" fillId="0" borderId="22" xfId="1" applyNumberFormat="1" applyFont="1" applyFill="1" applyBorder="1" applyAlignment="1" applyProtection="1">
      <alignment vertical="justify" wrapText="1"/>
      <protection hidden="1"/>
    </xf>
    <xf numFmtId="0" fontId="29" fillId="0" borderId="21" xfId="1" applyNumberFormat="1" applyFont="1" applyFill="1" applyBorder="1" applyAlignment="1" applyProtection="1">
      <alignment vertical="justify" wrapText="1"/>
      <protection hidden="1"/>
    </xf>
    <xf numFmtId="0" fontId="29" fillId="0" borderId="4" xfId="1" applyNumberFormat="1" applyFont="1" applyFill="1" applyBorder="1" applyAlignment="1" applyProtection="1">
      <alignment vertical="justify" wrapText="1"/>
      <protection hidden="1"/>
    </xf>
    <xf numFmtId="171" fontId="29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1" xfId="3" applyFont="1" applyBorder="1" applyAlignment="1">
      <alignment horizontal="left" vertical="justify" wrapText="1"/>
    </xf>
    <xf numFmtId="0" fontId="32" fillId="0" borderId="4" xfId="3" applyFont="1" applyBorder="1" applyAlignment="1">
      <alignment horizontal="left" vertical="justify" wrapText="1"/>
    </xf>
    <xf numFmtId="0" fontId="26" fillId="0" borderId="22" xfId="3" applyFont="1" applyBorder="1" applyAlignment="1">
      <alignment horizontal="left" vertical="distributed"/>
    </xf>
    <xf numFmtId="0" fontId="26" fillId="0" borderId="21" xfId="3" applyFont="1" applyBorder="1" applyAlignment="1">
      <alignment horizontal="left" vertical="distributed"/>
    </xf>
    <xf numFmtId="0" fontId="26" fillId="0" borderId="4" xfId="3" applyFont="1" applyBorder="1" applyAlignment="1">
      <alignment horizontal="left" vertical="distributed"/>
    </xf>
    <xf numFmtId="49" fontId="28" fillId="0" borderId="1" xfId="3" applyNumberFormat="1" applyFont="1" applyBorder="1"/>
    <xf numFmtId="49" fontId="27" fillId="0" borderId="1" xfId="1" applyNumberFormat="1" applyFont="1" applyFill="1" applyBorder="1" applyAlignment="1" applyProtection="1">
      <alignment horizontal="right" wrapText="1"/>
      <protection hidden="1"/>
    </xf>
    <xf numFmtId="0" fontId="27" fillId="0" borderId="1" xfId="1" applyNumberFormat="1" applyFont="1" applyFill="1" applyBorder="1" applyAlignment="1" applyProtection="1">
      <alignment horizontal="center" vertical="justify" wrapText="1"/>
      <protection hidden="1"/>
    </xf>
    <xf numFmtId="49" fontId="26" fillId="0" borderId="1" xfId="3" applyNumberFormat="1" applyFont="1" applyBorder="1" applyAlignment="1">
      <alignment horizontal="right"/>
    </xf>
    <xf numFmtId="49" fontId="29" fillId="0" borderId="1" xfId="1" applyNumberFormat="1" applyFont="1" applyFill="1" applyBorder="1" applyAlignment="1" applyProtection="1">
      <alignment horizontal="right" wrapText="1"/>
      <protection hidden="1"/>
    </xf>
    <xf numFmtId="0" fontId="26" fillId="0" borderId="1" xfId="3" applyFont="1" applyBorder="1" applyAlignment="1">
      <alignment horizontal="right"/>
    </xf>
    <xf numFmtId="170" fontId="29" fillId="0" borderId="1" xfId="1" applyNumberFormat="1" applyFont="1" applyFill="1" applyBorder="1" applyAlignment="1" applyProtection="1">
      <alignment horizontal="right"/>
      <protection hidden="1"/>
    </xf>
    <xf numFmtId="171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7" fillId="2" borderId="44" xfId="1" applyNumberFormat="1" applyFont="1" applyFill="1" applyBorder="1" applyAlignment="1" applyProtection="1">
      <alignment horizontal="justify" vertical="justify" wrapText="1"/>
      <protection hidden="1"/>
    </xf>
    <xf numFmtId="166" fontId="27" fillId="2" borderId="38" xfId="1" applyNumberFormat="1" applyFont="1" applyFill="1" applyBorder="1" applyAlignment="1" applyProtection="1">
      <alignment horizontal="justify" vertical="justify" wrapText="1"/>
      <protection hidden="1"/>
    </xf>
    <xf numFmtId="166" fontId="27" fillId="2" borderId="36" xfId="1" applyNumberFormat="1" applyFont="1" applyFill="1" applyBorder="1" applyAlignment="1" applyProtection="1">
      <alignment horizontal="justify" vertical="justify" wrapText="1"/>
      <protection hidden="1"/>
    </xf>
    <xf numFmtId="166" fontId="27" fillId="2" borderId="16" xfId="1" applyNumberFormat="1" applyFont="1" applyFill="1" applyBorder="1" applyAlignment="1" applyProtection="1">
      <alignment wrapText="1"/>
      <protection hidden="1"/>
    </xf>
    <xf numFmtId="168" fontId="27" fillId="2" borderId="16" xfId="1" applyNumberFormat="1" applyFont="1" applyFill="1" applyBorder="1" applyAlignment="1" applyProtection="1">
      <alignment wrapText="1"/>
      <protection hidden="1"/>
    </xf>
    <xf numFmtId="170" fontId="27" fillId="2" borderId="16" xfId="1" applyNumberFormat="1" applyFont="1" applyFill="1" applyBorder="1" applyAlignment="1" applyProtection="1">
      <alignment horizontal="right"/>
      <protection hidden="1"/>
    </xf>
    <xf numFmtId="166" fontId="27" fillId="2" borderId="16" xfId="1" applyNumberFormat="1" applyFont="1" applyFill="1" applyBorder="1" applyAlignment="1" applyProtection="1">
      <alignment horizontal="right" wrapText="1"/>
      <protection hidden="1"/>
    </xf>
    <xf numFmtId="166" fontId="27" fillId="2" borderId="32" xfId="1" applyNumberFormat="1" applyFont="1" applyFill="1" applyBorder="1" applyAlignment="1" applyProtection="1">
      <alignment horizontal="justify" vertical="justify" wrapText="1"/>
      <protection hidden="1"/>
    </xf>
    <xf numFmtId="165" fontId="27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27" fillId="2" borderId="22" xfId="1" applyNumberFormat="1" applyFont="1" applyFill="1" applyBorder="1" applyAlignment="1" applyProtection="1">
      <alignment horizontal="justify" vertical="justify" wrapText="1"/>
      <protection hidden="1"/>
    </xf>
    <xf numFmtId="0" fontId="27" fillId="2" borderId="21" xfId="1" applyNumberFormat="1" applyFont="1" applyFill="1" applyBorder="1" applyAlignment="1" applyProtection="1">
      <alignment horizontal="justify" vertical="justify" wrapText="1"/>
      <protection hidden="1"/>
    </xf>
    <xf numFmtId="0" fontId="27" fillId="2" borderId="4" xfId="1" applyNumberFormat="1" applyFont="1" applyFill="1" applyBorder="1" applyAlignment="1" applyProtection="1">
      <alignment horizontal="justify" vertical="justify" wrapText="1"/>
      <protection hidden="1"/>
    </xf>
    <xf numFmtId="166" fontId="27" fillId="2" borderId="1" xfId="1" applyNumberFormat="1" applyFont="1" applyFill="1" applyBorder="1" applyAlignment="1" applyProtection="1">
      <alignment wrapText="1"/>
      <protection hidden="1"/>
    </xf>
    <xf numFmtId="168" fontId="27" fillId="2" borderId="1" xfId="1" applyNumberFormat="1" applyFont="1" applyFill="1" applyBorder="1" applyAlignment="1" applyProtection="1">
      <alignment wrapText="1"/>
      <protection hidden="1"/>
    </xf>
    <xf numFmtId="170" fontId="27" fillId="2" borderId="1" xfId="1" applyNumberFormat="1" applyFont="1" applyFill="1" applyBorder="1" applyAlignment="1" applyProtection="1">
      <alignment horizontal="right"/>
      <protection hidden="1"/>
    </xf>
    <xf numFmtId="166" fontId="27" fillId="2" borderId="1" xfId="1" applyNumberFormat="1" applyFont="1" applyFill="1" applyBorder="1" applyAlignment="1" applyProtection="1">
      <alignment horizontal="right" wrapText="1"/>
      <protection hidden="1"/>
    </xf>
    <xf numFmtId="0" fontId="27" fillId="2" borderId="22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1" xfId="3" applyFont="1" applyBorder="1" applyAlignment="1">
      <alignment horizontal="justify" vertical="justify" wrapText="1"/>
    </xf>
    <xf numFmtId="0" fontId="29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29" fillId="2" borderId="22" xfId="1" applyNumberFormat="1" applyFont="1" applyFill="1" applyBorder="1" applyAlignment="1" applyProtection="1">
      <alignment horizontal="left" vertical="justify" wrapText="1"/>
      <protection hidden="1"/>
    </xf>
    <xf numFmtId="0" fontId="29" fillId="2" borderId="21" xfId="1" applyNumberFormat="1" applyFont="1" applyFill="1" applyBorder="1" applyAlignment="1" applyProtection="1">
      <alignment horizontal="left" vertical="justify" wrapText="1"/>
      <protection hidden="1"/>
    </xf>
    <xf numFmtId="0" fontId="29" fillId="2" borderId="4" xfId="1" applyNumberFormat="1" applyFont="1" applyFill="1" applyBorder="1" applyAlignment="1" applyProtection="1">
      <alignment horizontal="left" vertical="justify" wrapText="1"/>
      <protection hidden="1"/>
    </xf>
    <xf numFmtId="166" fontId="27" fillId="0" borderId="22" xfId="1" applyNumberFormat="1" applyFont="1" applyFill="1" applyBorder="1" applyAlignment="1" applyProtection="1">
      <alignment horizontal="left" vertical="justify" wrapText="1"/>
      <protection hidden="1"/>
    </xf>
    <xf numFmtId="166" fontId="27" fillId="0" borderId="21" xfId="1" applyNumberFormat="1" applyFont="1" applyFill="1" applyBorder="1" applyAlignment="1" applyProtection="1">
      <alignment horizontal="left" vertical="justify" wrapText="1"/>
      <protection hidden="1"/>
    </xf>
    <xf numFmtId="166" fontId="27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7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2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3" applyFont="1" applyBorder="1" applyAlignment="1">
      <alignment horizontal="left" vertical="justify" wrapText="1"/>
    </xf>
    <xf numFmtId="166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1" xfId="3" applyBorder="1" applyAlignment="1">
      <alignment horizontal="left" vertical="justify" wrapText="1"/>
    </xf>
    <xf numFmtId="0" fontId="26" fillId="0" borderId="1" xfId="3" applyFont="1" applyBorder="1" applyAlignment="1">
      <alignment horizontal="left" vertical="justify" wrapText="1"/>
    </xf>
    <xf numFmtId="166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29" fillId="0" borderId="22" xfId="1" applyNumberFormat="1" applyFont="1" applyFill="1" applyBorder="1" applyAlignment="1" applyProtection="1">
      <alignment horizontal="left" vertical="justify" wrapText="1"/>
      <protection hidden="1"/>
    </xf>
    <xf numFmtId="166" fontId="29" fillId="0" borderId="21" xfId="1" applyNumberFormat="1" applyFont="1" applyFill="1" applyBorder="1" applyAlignment="1" applyProtection="1">
      <alignment horizontal="left" vertical="justify" wrapText="1"/>
      <protection hidden="1"/>
    </xf>
    <xf numFmtId="166" fontId="29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22" xfId="3" applyFont="1" applyBorder="1" applyAlignment="1">
      <alignment horizontal="left" vertical="justify" wrapText="1"/>
    </xf>
    <xf numFmtId="0" fontId="26" fillId="0" borderId="21" xfId="3" applyFont="1" applyBorder="1" applyAlignment="1">
      <alignment horizontal="left" vertical="justify" wrapText="1"/>
    </xf>
    <xf numFmtId="0" fontId="26" fillId="0" borderId="4" xfId="3" applyFont="1" applyBorder="1" applyAlignment="1">
      <alignment horizontal="left" vertical="justify" wrapText="1"/>
    </xf>
    <xf numFmtId="49" fontId="28" fillId="0" borderId="1" xfId="3" applyNumberFormat="1" applyFont="1" applyFill="1" applyBorder="1" applyAlignment="1">
      <alignment horizontal="right"/>
    </xf>
    <xf numFmtId="49" fontId="26" fillId="0" borderId="1" xfId="3" applyNumberFormat="1" applyFont="1" applyFill="1" applyBorder="1" applyAlignment="1">
      <alignment horizontal="right"/>
    </xf>
    <xf numFmtId="0" fontId="29" fillId="0" borderId="1" xfId="1" applyNumberFormat="1" applyFont="1" applyFill="1" applyBorder="1" applyAlignment="1" applyProtection="1">
      <alignment wrapText="1"/>
      <protection hidden="1"/>
    </xf>
    <xf numFmtId="0" fontId="26" fillId="0" borderId="1" xfId="3" applyFont="1" applyFill="1" applyBorder="1" applyAlignment="1">
      <alignment horizontal="right"/>
    </xf>
    <xf numFmtId="0" fontId="27" fillId="0" borderId="45" xfId="1" applyNumberFormat="1" applyFont="1" applyFill="1" applyBorder="1" applyAlignment="1" applyProtection="1">
      <alignment horizontal="justify" vertical="justify"/>
      <protection hidden="1"/>
    </xf>
    <xf numFmtId="0" fontId="27" fillId="0" borderId="46" xfId="1" applyNumberFormat="1" applyFont="1" applyFill="1" applyBorder="1" applyAlignment="1" applyProtection="1">
      <alignment horizontal="center" vertical="justify"/>
      <protection hidden="1"/>
    </xf>
    <xf numFmtId="0" fontId="27" fillId="0" borderId="47" xfId="1" applyNumberFormat="1" applyFont="1" applyFill="1" applyBorder="1" applyAlignment="1" applyProtection="1">
      <alignment horizontal="center" vertical="justify"/>
      <protection hidden="1"/>
    </xf>
    <xf numFmtId="0" fontId="27" fillId="0" borderId="48" xfId="1" applyNumberFormat="1" applyFont="1" applyFill="1" applyBorder="1" applyAlignment="1" applyProtection="1">
      <alignment horizontal="center" vertical="justify"/>
      <protection hidden="1"/>
    </xf>
    <xf numFmtId="0" fontId="29" fillId="0" borderId="49" xfId="1" applyNumberFormat="1" applyFont="1" applyFill="1" applyBorder="1" applyAlignment="1" applyProtection="1">
      <alignment wrapText="1"/>
      <protection hidden="1"/>
    </xf>
    <xf numFmtId="0" fontId="29" fillId="0" borderId="49" xfId="1" applyNumberFormat="1" applyFont="1" applyFill="1" applyBorder="1" applyAlignment="1" applyProtection="1">
      <alignment horizontal="right" wrapText="1"/>
      <protection hidden="1"/>
    </xf>
    <xf numFmtId="4" fontId="27" fillId="0" borderId="49" xfId="1" applyNumberFormat="1" applyFont="1" applyFill="1" applyBorder="1" applyAlignment="1" applyProtection="1">
      <protection hidden="1"/>
    </xf>
    <xf numFmtId="0" fontId="1" fillId="0" borderId="0" xfId="3" applyAlignment="1">
      <alignment horizontal="left"/>
    </xf>
    <xf numFmtId="0" fontId="1" fillId="0" borderId="0" xfId="3" applyFill="1"/>
    <xf numFmtId="0" fontId="33" fillId="0" borderId="0" xfId="0" applyFont="1"/>
    <xf numFmtId="0" fontId="4" fillId="0" borderId="0" xfId="2" applyFill="1" applyProtection="1">
      <protection hidden="1"/>
    </xf>
    <xf numFmtId="0" fontId="16" fillId="0" borderId="0" xfId="2" applyNumberFormat="1" applyFont="1" applyFill="1" applyAlignment="1" applyProtection="1">
      <alignment horizontal="center" vertical="distributed"/>
      <protection hidden="1"/>
    </xf>
    <xf numFmtId="0" fontId="16" fillId="0" borderId="0" xfId="2" applyNumberFormat="1" applyFont="1" applyFill="1" applyAlignment="1" applyProtection="1">
      <alignment vertical="distributed"/>
      <protection hidden="1"/>
    </xf>
    <xf numFmtId="0" fontId="21" fillId="0" borderId="50" xfId="3" applyNumberFormat="1" applyFont="1" applyFill="1" applyBorder="1" applyAlignment="1" applyProtection="1">
      <alignment horizontal="center" vertical="center"/>
      <protection hidden="1"/>
    </xf>
    <xf numFmtId="0" fontId="21" fillId="0" borderId="51" xfId="3" applyNumberFormat="1" applyFont="1" applyFill="1" applyBorder="1" applyAlignment="1" applyProtection="1">
      <alignment horizontal="center" vertical="center"/>
      <protection hidden="1"/>
    </xf>
    <xf numFmtId="0" fontId="21" fillId="0" borderId="52" xfId="3" applyNumberFormat="1" applyFont="1" applyFill="1" applyBorder="1" applyAlignment="1" applyProtection="1">
      <alignment horizontal="center" vertical="center"/>
      <protection hidden="1"/>
    </xf>
    <xf numFmtId="0" fontId="21" fillId="0" borderId="10" xfId="3" applyNumberFormat="1" applyFont="1" applyFill="1" applyBorder="1" applyAlignment="1" applyProtection="1">
      <alignment horizontal="center" vertical="center"/>
      <protection hidden="1"/>
    </xf>
    <xf numFmtId="0" fontId="21" fillId="0" borderId="53" xfId="3" applyNumberFormat="1" applyFont="1" applyFill="1" applyBorder="1" applyAlignment="1" applyProtection="1">
      <alignment horizontal="center" vertical="center" wrapText="1"/>
      <protection hidden="1"/>
    </xf>
    <xf numFmtId="0" fontId="21" fillId="0" borderId="10" xfId="3" applyNumberFormat="1" applyFont="1" applyFill="1" applyBorder="1" applyAlignment="1" applyProtection="1">
      <alignment horizontal="center" vertical="center" wrapText="1"/>
      <protection hidden="1"/>
    </xf>
    <xf numFmtId="0" fontId="21" fillId="0" borderId="26" xfId="3" applyNumberFormat="1" applyFont="1" applyFill="1" applyBorder="1" applyAlignment="1" applyProtection="1">
      <alignment horizontal="center" vertical="center"/>
      <protection hidden="1"/>
    </xf>
    <xf numFmtId="0" fontId="21" fillId="0" borderId="27" xfId="3" applyNumberFormat="1" applyFont="1" applyFill="1" applyBorder="1" applyAlignment="1" applyProtection="1">
      <alignment horizontal="center" vertical="center"/>
      <protection hidden="1"/>
    </xf>
    <xf numFmtId="0" fontId="21" fillId="0" borderId="54" xfId="3" applyNumberFormat="1" applyFont="1" applyFill="1" applyBorder="1" applyAlignment="1" applyProtection="1">
      <alignment horizontal="center" vertical="center"/>
      <protection hidden="1"/>
    </xf>
    <xf numFmtId="0" fontId="16" fillId="0" borderId="40" xfId="3" applyNumberFormat="1" applyFont="1" applyFill="1" applyBorder="1" applyAlignment="1" applyProtection="1">
      <alignment wrapText="1"/>
      <protection hidden="1"/>
    </xf>
    <xf numFmtId="0" fontId="16" fillId="0" borderId="14" xfId="3" applyNumberFormat="1" applyFont="1" applyFill="1" applyBorder="1" applyAlignment="1" applyProtection="1">
      <alignment wrapText="1"/>
      <protection hidden="1"/>
    </xf>
    <xf numFmtId="170" fontId="4" fillId="0" borderId="17" xfId="3" applyNumberFormat="1" applyFont="1" applyFill="1" applyBorder="1" applyAlignment="1" applyProtection="1">
      <protection hidden="1"/>
    </xf>
    <xf numFmtId="168" fontId="4" fillId="0" borderId="17" xfId="3" applyNumberFormat="1" applyFont="1" applyFill="1" applyBorder="1" applyAlignment="1" applyProtection="1">
      <protection hidden="1"/>
    </xf>
    <xf numFmtId="166" fontId="4" fillId="0" borderId="18" xfId="3" applyNumberFormat="1" applyFont="1" applyFill="1" applyBorder="1" applyAlignment="1" applyProtection="1">
      <protection hidden="1"/>
    </xf>
    <xf numFmtId="167" fontId="4" fillId="0" borderId="17" xfId="3" applyNumberFormat="1" applyFont="1" applyFill="1" applyBorder="1" applyAlignment="1" applyProtection="1">
      <protection hidden="1"/>
    </xf>
    <xf numFmtId="167" fontId="4" fillId="0" borderId="19" xfId="3" applyNumberFormat="1" applyFont="1" applyFill="1" applyBorder="1" applyAlignment="1" applyProtection="1">
      <protection hidden="1"/>
    </xf>
    <xf numFmtId="0" fontId="16" fillId="0" borderId="20" xfId="3" applyNumberFormat="1" applyFont="1" applyBorder="1" applyProtection="1">
      <protection hidden="1"/>
    </xf>
    <xf numFmtId="0" fontId="16" fillId="0" borderId="1" xfId="3" applyNumberFormat="1" applyFont="1" applyFill="1" applyBorder="1" applyAlignment="1" applyProtection="1">
      <alignment wrapText="1"/>
      <protection hidden="1"/>
    </xf>
    <xf numFmtId="0" fontId="16" fillId="0" borderId="22" xfId="3" applyNumberFormat="1" applyFont="1" applyFill="1" applyBorder="1" applyAlignment="1" applyProtection="1">
      <alignment wrapText="1"/>
      <protection hidden="1"/>
    </xf>
    <xf numFmtId="170" fontId="4" fillId="0" borderId="22" xfId="3" applyNumberFormat="1" applyFont="1" applyFill="1" applyBorder="1" applyAlignment="1" applyProtection="1">
      <protection hidden="1"/>
    </xf>
    <xf numFmtId="168" fontId="4" fillId="0" borderId="22" xfId="3" applyNumberFormat="1" applyFont="1" applyFill="1" applyBorder="1" applyAlignment="1" applyProtection="1">
      <protection hidden="1"/>
    </xf>
    <xf numFmtId="166" fontId="4" fillId="0" borderId="1" xfId="3" applyNumberFormat="1" applyFont="1" applyFill="1" applyBorder="1" applyAlignment="1" applyProtection="1">
      <protection hidden="1"/>
    </xf>
    <xf numFmtId="167" fontId="4" fillId="0" borderId="22" xfId="3" applyNumberFormat="1" applyFont="1" applyFill="1" applyBorder="1" applyAlignment="1" applyProtection="1">
      <protection hidden="1"/>
    </xf>
    <xf numFmtId="167" fontId="4" fillId="0" borderId="23" xfId="3" applyNumberFormat="1" applyFont="1" applyFill="1" applyBorder="1" applyAlignment="1" applyProtection="1">
      <protection hidden="1"/>
    </xf>
    <xf numFmtId="0" fontId="4" fillId="0" borderId="32" xfId="3" applyNumberFormat="1" applyFont="1" applyFill="1" applyBorder="1" applyAlignment="1" applyProtection="1">
      <alignment wrapText="1"/>
      <protection hidden="1"/>
    </xf>
    <xf numFmtId="0" fontId="4" fillId="0" borderId="20" xfId="3" applyNumberFormat="1" applyFont="1" applyFill="1" applyBorder="1" applyAlignment="1" applyProtection="1">
      <alignment wrapText="1"/>
      <protection hidden="1"/>
    </xf>
    <xf numFmtId="0" fontId="22" fillId="0" borderId="32" xfId="3" applyNumberFormat="1" applyFont="1" applyFill="1" applyBorder="1" applyAlignment="1" applyProtection="1">
      <alignment wrapText="1"/>
      <protection hidden="1"/>
    </xf>
    <xf numFmtId="0" fontId="22" fillId="0" borderId="20" xfId="3" applyNumberFormat="1" applyFont="1" applyFill="1" applyBorder="1" applyAlignment="1" applyProtection="1">
      <alignment wrapText="1"/>
      <protection hidden="1"/>
    </xf>
    <xf numFmtId="170" fontId="22" fillId="0" borderId="22" xfId="3" applyNumberFormat="1" applyFont="1" applyFill="1" applyBorder="1" applyAlignment="1" applyProtection="1">
      <protection hidden="1"/>
    </xf>
    <xf numFmtId="168" fontId="22" fillId="0" borderId="22" xfId="3" applyNumberFormat="1" applyFont="1" applyFill="1" applyBorder="1" applyAlignment="1" applyProtection="1">
      <protection hidden="1"/>
    </xf>
    <xf numFmtId="166" fontId="22" fillId="0" borderId="1" xfId="3" applyNumberFormat="1" applyFont="1" applyFill="1" applyBorder="1" applyAlignment="1" applyProtection="1">
      <protection hidden="1"/>
    </xf>
    <xf numFmtId="167" fontId="22" fillId="0" borderId="22" xfId="3" applyNumberFormat="1" applyFont="1" applyFill="1" applyBorder="1" applyAlignment="1" applyProtection="1">
      <protection hidden="1"/>
    </xf>
    <xf numFmtId="167" fontId="22" fillId="0" borderId="23" xfId="3" applyNumberFormat="1" applyFont="1" applyFill="1" applyBorder="1" applyAlignment="1" applyProtection="1">
      <protection hidden="1"/>
    </xf>
    <xf numFmtId="166" fontId="22" fillId="0" borderId="1" xfId="3" applyNumberFormat="1" applyFont="1" applyFill="1" applyBorder="1" applyAlignment="1" applyProtection="1">
      <alignment horizontal="left"/>
      <protection hidden="1"/>
    </xf>
    <xf numFmtId="0" fontId="0" fillId="0" borderId="31" xfId="0" applyBorder="1"/>
    <xf numFmtId="0" fontId="4" fillId="0" borderId="4" xfId="3" applyNumberFormat="1" applyFont="1" applyFill="1" applyBorder="1" applyAlignment="1" applyProtection="1">
      <alignment horizontal="left" wrapText="1"/>
      <protection hidden="1"/>
    </xf>
    <xf numFmtId="0" fontId="4" fillId="0" borderId="1" xfId="3" applyNumberFormat="1" applyFont="1" applyFill="1" applyBorder="1" applyAlignment="1" applyProtection="1">
      <alignment horizontal="left" wrapText="1"/>
      <protection hidden="1"/>
    </xf>
    <xf numFmtId="0" fontId="22" fillId="0" borderId="4" xfId="3" applyNumberFormat="1" applyFont="1" applyFill="1" applyBorder="1" applyAlignment="1" applyProtection="1">
      <alignment wrapText="1"/>
      <protection hidden="1"/>
    </xf>
    <xf numFmtId="0" fontId="22" fillId="0" borderId="32" xfId="3" applyNumberFormat="1" applyFont="1" applyFill="1" applyBorder="1" applyAlignment="1" applyProtection="1">
      <alignment wrapText="1"/>
      <protection hidden="1"/>
    </xf>
    <xf numFmtId="0" fontId="22" fillId="0" borderId="20" xfId="3" applyNumberFormat="1" applyFont="1" applyFill="1" applyBorder="1" applyAlignment="1" applyProtection="1">
      <alignment wrapText="1"/>
      <protection hidden="1"/>
    </xf>
    <xf numFmtId="170" fontId="4" fillId="0" borderId="1" xfId="3" applyNumberFormat="1" applyFont="1" applyFill="1" applyBorder="1" applyAlignment="1" applyProtection="1">
      <alignment horizontal="left"/>
      <protection hidden="1"/>
    </xf>
    <xf numFmtId="166" fontId="4" fillId="0" borderId="1" xfId="3" applyNumberFormat="1" applyFont="1" applyFill="1" applyBorder="1" applyAlignment="1" applyProtection="1">
      <alignment horizontal="left"/>
      <protection hidden="1"/>
    </xf>
    <xf numFmtId="167" fontId="22" fillId="0" borderId="1" xfId="3" applyNumberFormat="1" applyFont="1" applyFill="1" applyBorder="1" applyAlignment="1" applyProtection="1">
      <protection hidden="1"/>
    </xf>
    <xf numFmtId="0" fontId="22" fillId="0" borderId="4" xfId="3" applyNumberFormat="1" applyFont="1" applyFill="1" applyBorder="1" applyAlignment="1" applyProtection="1">
      <alignment horizontal="left" wrapText="1"/>
      <protection hidden="1"/>
    </xf>
    <xf numFmtId="0" fontId="22" fillId="0" borderId="1" xfId="3" applyNumberFormat="1" applyFont="1" applyFill="1" applyBorder="1" applyAlignment="1" applyProtection="1">
      <alignment horizontal="left" wrapText="1"/>
      <protection hidden="1"/>
    </xf>
    <xf numFmtId="170" fontId="22" fillId="0" borderId="1" xfId="3" applyNumberFormat="1" applyFont="1" applyFill="1" applyBorder="1" applyAlignment="1" applyProtection="1">
      <alignment horizontal="left"/>
      <protection hidden="1"/>
    </xf>
    <xf numFmtId="0" fontId="4" fillId="0" borderId="20" xfId="3" applyNumberFormat="1" applyFont="1" applyFill="1" applyBorder="1" applyProtection="1">
      <protection hidden="1"/>
    </xf>
    <xf numFmtId="0" fontId="16" fillId="0" borderId="22" xfId="3" applyNumberFormat="1" applyFont="1" applyFill="1" applyBorder="1" applyAlignment="1" applyProtection="1">
      <alignment horizontal="left" wrapText="1"/>
      <protection hidden="1"/>
    </xf>
    <xf numFmtId="0" fontId="16" fillId="0" borderId="21" xfId="3" applyNumberFormat="1" applyFont="1" applyFill="1" applyBorder="1" applyAlignment="1" applyProtection="1">
      <alignment horizontal="left" wrapText="1"/>
      <protection hidden="1"/>
    </xf>
    <xf numFmtId="0" fontId="16" fillId="0" borderId="21" xfId="3" applyNumberFormat="1" applyFont="1" applyFill="1" applyBorder="1" applyAlignment="1" applyProtection="1">
      <alignment wrapText="1"/>
      <protection hidden="1"/>
    </xf>
    <xf numFmtId="0" fontId="16" fillId="0" borderId="4" xfId="3" applyNumberFormat="1" applyFont="1" applyFill="1" applyBorder="1" applyAlignment="1" applyProtection="1">
      <alignment wrapText="1"/>
      <protection hidden="1"/>
    </xf>
    <xf numFmtId="0" fontId="4" fillId="0" borderId="21" xfId="3" applyNumberFormat="1" applyFont="1" applyFill="1" applyBorder="1" applyAlignment="1" applyProtection="1">
      <alignment wrapText="1"/>
      <protection hidden="1"/>
    </xf>
    <xf numFmtId="0" fontId="4" fillId="0" borderId="4" xfId="3" applyNumberFormat="1" applyFont="1" applyFill="1" applyBorder="1" applyAlignment="1" applyProtection="1">
      <alignment wrapText="1"/>
      <protection hidden="1"/>
    </xf>
    <xf numFmtId="0" fontId="22" fillId="0" borderId="21" xfId="3" applyNumberFormat="1" applyFont="1" applyFill="1" applyBorder="1" applyAlignment="1" applyProtection="1">
      <alignment wrapText="1"/>
      <protection hidden="1"/>
    </xf>
    <xf numFmtId="0" fontId="22" fillId="0" borderId="4" xfId="3" applyNumberFormat="1" applyFont="1" applyFill="1" applyBorder="1" applyAlignment="1" applyProtection="1">
      <alignment wrapText="1"/>
      <protection hidden="1"/>
    </xf>
    <xf numFmtId="170" fontId="22" fillId="0" borderId="1" xfId="3" applyNumberFormat="1" applyFont="1" applyFill="1" applyBorder="1" applyAlignment="1" applyProtection="1">
      <protection hidden="1"/>
    </xf>
    <xf numFmtId="170" fontId="22" fillId="0" borderId="22" xfId="3" applyNumberFormat="1" applyFont="1" applyFill="1" applyBorder="1" applyAlignment="1" applyProtection="1">
      <alignment horizontal="left"/>
      <protection hidden="1"/>
    </xf>
    <xf numFmtId="0" fontId="4" fillId="0" borderId="20" xfId="3" applyNumberFormat="1" applyFont="1" applyFill="1" applyBorder="1" applyAlignment="1" applyProtection="1">
      <alignment horizontal="left" wrapText="1"/>
      <protection hidden="1"/>
    </xf>
    <xf numFmtId="0" fontId="4" fillId="0" borderId="21" xfId="3" applyNumberFormat="1" applyFont="1" applyFill="1" applyBorder="1" applyAlignment="1" applyProtection="1">
      <alignment horizontal="left" wrapText="1"/>
      <protection hidden="1"/>
    </xf>
    <xf numFmtId="0" fontId="4" fillId="0" borderId="21" xfId="3" applyNumberFormat="1" applyFont="1" applyFill="1" applyBorder="1" applyAlignment="1" applyProtection="1">
      <alignment wrapText="1"/>
      <protection hidden="1"/>
    </xf>
    <xf numFmtId="0" fontId="4" fillId="0" borderId="4" xfId="3" applyNumberFormat="1" applyFont="1" applyFill="1" applyBorder="1" applyAlignment="1" applyProtection="1">
      <alignment wrapText="1"/>
      <protection hidden="1"/>
    </xf>
    <xf numFmtId="0" fontId="22" fillId="0" borderId="20" xfId="3" applyNumberFormat="1" applyFont="1" applyFill="1" applyBorder="1" applyAlignment="1" applyProtection="1">
      <alignment horizontal="left" wrapText="1"/>
      <protection hidden="1"/>
    </xf>
    <xf numFmtId="0" fontId="22" fillId="0" borderId="21" xfId="3" applyNumberFormat="1" applyFont="1" applyFill="1" applyBorder="1" applyAlignment="1" applyProtection="1">
      <alignment horizontal="left" wrapText="1"/>
      <protection hidden="1"/>
    </xf>
    <xf numFmtId="0" fontId="22" fillId="0" borderId="21" xfId="3" applyNumberFormat="1" applyFont="1" applyFill="1" applyBorder="1" applyAlignment="1" applyProtection="1">
      <alignment wrapText="1"/>
      <protection hidden="1"/>
    </xf>
    <xf numFmtId="0" fontId="4" fillId="0" borderId="4" xfId="3" applyNumberFormat="1" applyFont="1" applyFill="1" applyBorder="1" applyProtection="1">
      <protection hidden="1"/>
    </xf>
    <xf numFmtId="0" fontId="16" fillId="0" borderId="1" xfId="3" applyNumberFormat="1" applyFont="1" applyFill="1" applyBorder="1" applyAlignment="1" applyProtection="1">
      <alignment horizontal="left" wrapText="1"/>
      <protection hidden="1"/>
    </xf>
    <xf numFmtId="168" fontId="4" fillId="0" borderId="1" xfId="3" applyNumberFormat="1" applyFont="1" applyFill="1" applyBorder="1" applyAlignment="1" applyProtection="1">
      <protection hidden="1"/>
    </xf>
    <xf numFmtId="167" fontId="4" fillId="0" borderId="1" xfId="3" applyNumberFormat="1" applyFont="1" applyFill="1" applyBorder="1" applyAlignment="1" applyProtection="1">
      <protection hidden="1"/>
    </xf>
    <xf numFmtId="170" fontId="4" fillId="0" borderId="22" xfId="3" applyNumberFormat="1" applyFont="1" applyFill="1" applyBorder="1" applyAlignment="1" applyProtection="1">
      <alignment horizontal="left"/>
      <protection hidden="1"/>
    </xf>
    <xf numFmtId="0" fontId="22" fillId="0" borderId="45" xfId="3" applyNumberFormat="1" applyFont="1" applyFill="1" applyBorder="1" applyAlignment="1" applyProtection="1">
      <alignment wrapText="1"/>
      <protection hidden="1"/>
    </xf>
    <xf numFmtId="0" fontId="22" fillId="0" borderId="55" xfId="3" applyNumberFormat="1" applyFont="1" applyFill="1" applyBorder="1" applyAlignment="1" applyProtection="1">
      <alignment wrapText="1"/>
      <protection hidden="1"/>
    </xf>
    <xf numFmtId="170" fontId="22" fillId="0" borderId="46" xfId="3" applyNumberFormat="1" applyFont="1" applyFill="1" applyBorder="1" applyAlignment="1" applyProtection="1">
      <protection hidden="1"/>
    </xf>
    <xf numFmtId="168" fontId="22" fillId="0" borderId="46" xfId="3" applyNumberFormat="1" applyFont="1" applyFill="1" applyBorder="1" applyAlignment="1" applyProtection="1">
      <protection hidden="1"/>
    </xf>
    <xf numFmtId="166" fontId="22" fillId="0" borderId="49" xfId="3" applyNumberFormat="1" applyFont="1" applyFill="1" applyBorder="1" applyAlignment="1" applyProtection="1">
      <protection hidden="1"/>
    </xf>
    <xf numFmtId="167" fontId="22" fillId="0" borderId="46" xfId="3" applyNumberFormat="1" applyFont="1" applyFill="1" applyBorder="1" applyAlignment="1" applyProtection="1">
      <protection hidden="1"/>
    </xf>
    <xf numFmtId="167" fontId="22" fillId="0" borderId="56" xfId="3" applyNumberFormat="1" applyFont="1" applyFill="1" applyBorder="1" applyAlignment="1" applyProtection="1">
      <protection hidden="1"/>
    </xf>
    <xf numFmtId="0" fontId="16" fillId="0" borderId="20" xfId="3" applyNumberFormat="1" applyFont="1" applyFill="1" applyBorder="1" applyAlignment="1" applyProtection="1">
      <alignment wrapText="1"/>
      <protection hidden="1"/>
    </xf>
    <xf numFmtId="0" fontId="16" fillId="0" borderId="21" xfId="3" applyNumberFormat="1" applyFont="1" applyFill="1" applyBorder="1" applyAlignment="1" applyProtection="1">
      <alignment wrapText="1"/>
      <protection hidden="1"/>
    </xf>
    <xf numFmtId="0" fontId="16" fillId="0" borderId="4" xfId="3" applyNumberFormat="1" applyFont="1" applyFill="1" applyBorder="1" applyAlignment="1" applyProtection="1">
      <alignment wrapText="1"/>
      <protection hidden="1"/>
    </xf>
    <xf numFmtId="0" fontId="22" fillId="0" borderId="1" xfId="3" applyNumberFormat="1" applyFont="1" applyFill="1" applyBorder="1" applyAlignment="1" applyProtection="1">
      <alignment wrapText="1"/>
      <protection hidden="1"/>
    </xf>
    <xf numFmtId="168" fontId="22" fillId="0" borderId="1" xfId="3" applyNumberFormat="1" applyFont="1" applyFill="1" applyBorder="1" applyAlignment="1" applyProtection="1">
      <protection hidden="1"/>
    </xf>
    <xf numFmtId="0" fontId="4" fillId="0" borderId="26" xfId="3" applyFont="1" applyBorder="1" applyProtection="1">
      <protection hidden="1"/>
    </xf>
    <xf numFmtId="0" fontId="4" fillId="0" borderId="27" xfId="3" applyFont="1" applyBorder="1" applyProtection="1">
      <protection hidden="1"/>
    </xf>
    <xf numFmtId="0" fontId="4" fillId="0" borderId="27" xfId="3" applyNumberFormat="1" applyFont="1" applyFill="1" applyBorder="1" applyAlignment="1" applyProtection="1">
      <protection hidden="1"/>
    </xf>
    <xf numFmtId="0" fontId="4" fillId="0" borderId="54" xfId="3" applyNumberFormat="1" applyFont="1" applyFill="1" applyBorder="1" applyAlignment="1" applyProtection="1">
      <protection hidden="1"/>
    </xf>
    <xf numFmtId="0" fontId="4" fillId="0" borderId="57" xfId="3" applyNumberFormat="1" applyFont="1" applyFill="1" applyBorder="1" applyAlignment="1" applyProtection="1">
      <protection hidden="1"/>
    </xf>
    <xf numFmtId="4" fontId="21" fillId="0" borderId="58" xfId="3" applyNumberFormat="1" applyFont="1" applyFill="1" applyBorder="1" applyAlignment="1" applyProtection="1">
      <protection hidden="1"/>
    </xf>
    <xf numFmtId="4" fontId="21" fillId="0" borderId="57" xfId="3" applyNumberFormat="1" applyFont="1" applyFill="1" applyBorder="1" applyAlignment="1" applyProtection="1">
      <protection hidden="1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2" zoomScale="75" workbookViewId="0">
      <selection activeCell="F4" sqref="F4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 x14ac:dyDescent="0.3">
      <c r="C1" s="1"/>
      <c r="D1" s="1"/>
      <c r="E1" s="1"/>
      <c r="F1" s="1" t="s">
        <v>0</v>
      </c>
      <c r="G1" s="1"/>
    </row>
    <row r="2" spans="1:7" ht="18.75" x14ac:dyDescent="0.3">
      <c r="C2" s="1"/>
      <c r="D2" s="1"/>
      <c r="E2" s="1"/>
      <c r="F2" s="19" t="s">
        <v>1</v>
      </c>
      <c r="G2" s="19"/>
    </row>
    <row r="3" spans="1:7" ht="18.75" x14ac:dyDescent="0.3">
      <c r="C3" s="1"/>
      <c r="D3" s="1"/>
      <c r="E3" s="1"/>
      <c r="F3" s="1" t="s">
        <v>24</v>
      </c>
      <c r="G3" s="1"/>
    </row>
    <row r="4" spans="1:7" ht="18.75" x14ac:dyDescent="0.3">
      <c r="C4" s="17"/>
      <c r="D4" s="1" t="s">
        <v>23</v>
      </c>
      <c r="E4" s="1"/>
      <c r="F4" s="18" t="s">
        <v>34</v>
      </c>
    </row>
    <row r="6" spans="1:7" ht="18.75" customHeight="1" x14ac:dyDescent="0.3">
      <c r="A6" s="20" t="s">
        <v>31</v>
      </c>
      <c r="B6" s="20"/>
      <c r="C6" s="20"/>
      <c r="D6" s="20"/>
      <c r="E6" s="20"/>
      <c r="F6" s="20"/>
      <c r="G6" s="20"/>
    </row>
    <row r="7" spans="1:7" ht="18.75" x14ac:dyDescent="0.3">
      <c r="A7" s="21" t="s">
        <v>29</v>
      </c>
      <c r="B7" s="21"/>
      <c r="C7" s="21"/>
      <c r="D7" s="21"/>
      <c r="E7" s="21"/>
      <c r="F7" s="21"/>
      <c r="G7" s="21"/>
    </row>
    <row r="8" spans="1:7" ht="18.75" x14ac:dyDescent="0.3">
      <c r="A8" s="2"/>
      <c r="E8" s="3" t="s">
        <v>2</v>
      </c>
      <c r="G8" s="3" t="s">
        <v>2</v>
      </c>
    </row>
    <row r="9" spans="1:7" ht="18.75" x14ac:dyDescent="0.3">
      <c r="A9" s="2"/>
    </row>
    <row r="10" spans="1:7" ht="60.75" customHeight="1" x14ac:dyDescent="0.2">
      <c r="A10" s="4" t="s">
        <v>27</v>
      </c>
      <c r="B10" s="4" t="s">
        <v>28</v>
      </c>
      <c r="C10" s="15" t="s">
        <v>25</v>
      </c>
      <c r="D10" s="15" t="s">
        <v>21</v>
      </c>
      <c r="E10" s="15" t="s">
        <v>22</v>
      </c>
      <c r="F10" s="13" t="s">
        <v>26</v>
      </c>
      <c r="G10" s="13" t="s">
        <v>30</v>
      </c>
    </row>
    <row r="11" spans="1:7" ht="56.25" x14ac:dyDescent="0.2">
      <c r="A11" s="4" t="s">
        <v>3</v>
      </c>
      <c r="B11" s="5" t="s">
        <v>4</v>
      </c>
      <c r="C11" s="16">
        <f>C12</f>
        <v>388960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5</v>
      </c>
      <c r="B12" s="7" t="s">
        <v>6</v>
      </c>
      <c r="C12" s="16">
        <f>C20+C16</f>
        <v>388960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7</v>
      </c>
      <c r="B13" s="7" t="s">
        <v>8</v>
      </c>
      <c r="C13" s="16">
        <f t="shared" ref="C13:G15" si="0">C14</f>
        <v>-13951230</v>
      </c>
      <c r="D13" s="14" t="e">
        <f t="shared" si="0"/>
        <v>#REF!</v>
      </c>
      <c r="E13" s="14" t="e">
        <f t="shared" si="0"/>
        <v>#REF!</v>
      </c>
      <c r="F13" s="16">
        <f>F14</f>
        <v>-12765500</v>
      </c>
      <c r="G13" s="16">
        <f t="shared" si="0"/>
        <v>-13121200</v>
      </c>
    </row>
    <row r="14" spans="1:7" ht="37.5" x14ac:dyDescent="0.2">
      <c r="A14" s="6" t="s">
        <v>9</v>
      </c>
      <c r="B14" s="7" t="s">
        <v>10</v>
      </c>
      <c r="C14" s="16">
        <f t="shared" si="0"/>
        <v>-13951230</v>
      </c>
      <c r="D14" s="14" t="e">
        <f t="shared" si="0"/>
        <v>#REF!</v>
      </c>
      <c r="E14" s="14" t="e">
        <f t="shared" si="0"/>
        <v>#REF!</v>
      </c>
      <c r="F14" s="16">
        <f t="shared" si="0"/>
        <v>-12765500</v>
      </c>
      <c r="G14" s="16">
        <f t="shared" si="0"/>
        <v>-13121200</v>
      </c>
    </row>
    <row r="15" spans="1:7" ht="37.5" x14ac:dyDescent="0.2">
      <c r="A15" s="6" t="s">
        <v>11</v>
      </c>
      <c r="B15" s="7" t="s">
        <v>12</v>
      </c>
      <c r="C15" s="16">
        <f t="shared" si="0"/>
        <v>-13951230</v>
      </c>
      <c r="D15" s="14" t="e">
        <f t="shared" si="0"/>
        <v>#REF!</v>
      </c>
      <c r="E15" s="14" t="e">
        <f t="shared" si="0"/>
        <v>#REF!</v>
      </c>
      <c r="F15" s="16">
        <f t="shared" si="0"/>
        <v>-12765500</v>
      </c>
      <c r="G15" s="16">
        <f t="shared" si="0"/>
        <v>-13121200</v>
      </c>
    </row>
    <row r="16" spans="1:7" ht="37.5" x14ac:dyDescent="0.2">
      <c r="A16" s="6" t="s">
        <v>13</v>
      </c>
      <c r="B16" s="7" t="s">
        <v>32</v>
      </c>
      <c r="C16" s="16">
        <v>-13951230</v>
      </c>
      <c r="D16" s="14" t="e">
        <f>-#REF!</f>
        <v>#REF!</v>
      </c>
      <c r="E16" s="14" t="e">
        <f>-#REF!</f>
        <v>#REF!</v>
      </c>
      <c r="F16" s="16">
        <v>-12765500</v>
      </c>
      <c r="G16" s="16">
        <v>-13121200</v>
      </c>
    </row>
    <row r="17" spans="1:7" ht="18.75" x14ac:dyDescent="0.2">
      <c r="A17" s="6" t="s">
        <v>14</v>
      </c>
      <c r="B17" s="7" t="s">
        <v>15</v>
      </c>
      <c r="C17" s="16">
        <f>C18</f>
        <v>14340190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12765500</v>
      </c>
      <c r="G17" s="16">
        <f t="shared" si="1"/>
        <v>13121200</v>
      </c>
    </row>
    <row r="18" spans="1:7" ht="37.5" x14ac:dyDescent="0.2">
      <c r="A18" s="6" t="s">
        <v>16</v>
      </c>
      <c r="B18" s="7" t="s">
        <v>17</v>
      </c>
      <c r="C18" s="16">
        <f t="shared" si="1"/>
        <v>14340190</v>
      </c>
      <c r="D18" s="14" t="e">
        <f t="shared" si="1"/>
        <v>#REF!</v>
      </c>
      <c r="E18" s="14" t="e">
        <f t="shared" si="1"/>
        <v>#REF!</v>
      </c>
      <c r="F18" s="16">
        <f>F19</f>
        <v>12765500</v>
      </c>
      <c r="G18" s="16">
        <f t="shared" si="1"/>
        <v>13121200</v>
      </c>
    </row>
    <row r="19" spans="1:7" ht="37.5" x14ac:dyDescent="0.2">
      <c r="A19" s="6" t="s">
        <v>18</v>
      </c>
      <c r="B19" s="7" t="s">
        <v>19</v>
      </c>
      <c r="C19" s="16">
        <f t="shared" si="1"/>
        <v>14340190</v>
      </c>
      <c r="D19" s="14" t="e">
        <f t="shared" si="1"/>
        <v>#REF!</v>
      </c>
      <c r="E19" s="14" t="e">
        <f t="shared" si="1"/>
        <v>#REF!</v>
      </c>
      <c r="F19" s="16">
        <f>F20</f>
        <v>12765500</v>
      </c>
      <c r="G19" s="16">
        <f t="shared" si="1"/>
        <v>13121200</v>
      </c>
    </row>
    <row r="20" spans="1:7" ht="37.5" x14ac:dyDescent="0.2">
      <c r="A20" s="6" t="s">
        <v>20</v>
      </c>
      <c r="B20" s="7" t="s">
        <v>33</v>
      </c>
      <c r="C20" s="16">
        <v>14340190</v>
      </c>
      <c r="D20" s="14" t="e">
        <f>#REF!</f>
        <v>#REF!</v>
      </c>
      <c r="E20" s="14" t="e">
        <f>#REF!</f>
        <v>#REF!</v>
      </c>
      <c r="F20" s="16">
        <v>12765500</v>
      </c>
      <c r="G20" s="16">
        <v>13121200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3">
    <mergeCell ref="F2:G2"/>
    <mergeCell ref="A6:G6"/>
    <mergeCell ref="A7:G7"/>
  </mergeCells>
  <phoneticPr fontId="5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sqref="A1:XFD1048576"/>
    </sheetView>
  </sheetViews>
  <sheetFormatPr defaultRowHeight="15.75" x14ac:dyDescent="0.25"/>
  <cols>
    <col min="1" max="1" width="28.85546875" style="22" bestFit="1" customWidth="1"/>
    <col min="2" max="2" width="77.85546875" customWidth="1"/>
    <col min="3" max="3" width="16" style="29" customWidth="1"/>
    <col min="4" max="4" width="16" style="29" hidden="1" customWidth="1"/>
    <col min="5" max="5" width="15.85546875" style="29" hidden="1" customWidth="1"/>
    <col min="6" max="6" width="13.28515625" style="24" customWidth="1"/>
    <col min="7" max="7" width="14.42578125" style="24" customWidth="1"/>
  </cols>
  <sheetData>
    <row r="1" spans="1:7" ht="18.75" x14ac:dyDescent="0.3">
      <c r="B1" s="1" t="s">
        <v>35</v>
      </c>
      <c r="C1" s="23" t="s">
        <v>36</v>
      </c>
      <c r="D1" s="23"/>
      <c r="E1" s="23"/>
    </row>
    <row r="2" spans="1:7" ht="18.75" x14ac:dyDescent="0.3">
      <c r="B2" s="1" t="s">
        <v>37</v>
      </c>
      <c r="C2" s="23" t="s">
        <v>38</v>
      </c>
      <c r="D2" s="23"/>
      <c r="E2" s="23"/>
    </row>
    <row r="3" spans="1:7" ht="18.75" x14ac:dyDescent="0.3">
      <c r="B3" s="1" t="s">
        <v>39</v>
      </c>
      <c r="C3" s="23" t="s">
        <v>40</v>
      </c>
      <c r="D3" s="23"/>
      <c r="E3" s="23"/>
    </row>
    <row r="4" spans="1:7" ht="18.75" x14ac:dyDescent="0.3">
      <c r="A4" s="25"/>
      <c r="B4" s="1" t="s">
        <v>41</v>
      </c>
      <c r="C4" s="17" t="s">
        <v>34</v>
      </c>
      <c r="D4" s="23"/>
      <c r="E4" s="23"/>
    </row>
    <row r="5" spans="1:7" ht="18.75" x14ac:dyDescent="0.3">
      <c r="A5" s="25"/>
      <c r="B5" s="2"/>
      <c r="C5" s="26"/>
      <c r="D5" s="26"/>
      <c r="E5" s="26"/>
    </row>
    <row r="6" spans="1:7" ht="18.75" customHeight="1" x14ac:dyDescent="0.2">
      <c r="A6" s="27" t="s">
        <v>42</v>
      </c>
      <c r="B6" s="27"/>
      <c r="C6" s="27"/>
      <c r="D6" s="27"/>
      <c r="E6" s="27"/>
      <c r="F6" s="27"/>
      <c r="G6" s="27"/>
    </row>
    <row r="7" spans="1:7" ht="18.75" customHeight="1" x14ac:dyDescent="0.2">
      <c r="A7" s="27"/>
      <c r="B7" s="27"/>
      <c r="C7" s="27"/>
      <c r="D7" s="27"/>
      <c r="E7" s="27"/>
      <c r="F7" s="27"/>
      <c r="G7" s="27"/>
    </row>
    <row r="8" spans="1:7" ht="18.75" x14ac:dyDescent="0.3">
      <c r="A8" s="28"/>
      <c r="E8" s="30" t="s">
        <v>2</v>
      </c>
    </row>
    <row r="9" spans="1:7" ht="18.75" x14ac:dyDescent="0.3">
      <c r="A9" s="28"/>
      <c r="E9" s="30"/>
      <c r="G9" s="31" t="s">
        <v>2</v>
      </c>
    </row>
    <row r="10" spans="1:7" ht="49.5" x14ac:dyDescent="0.2">
      <c r="A10" s="32" t="s">
        <v>43</v>
      </c>
      <c r="B10" s="33" t="s">
        <v>44</v>
      </c>
      <c r="C10" s="34" t="s">
        <v>25</v>
      </c>
      <c r="D10" s="34" t="s">
        <v>22</v>
      </c>
      <c r="E10" s="34" t="s">
        <v>22</v>
      </c>
      <c r="F10" s="35" t="s">
        <v>26</v>
      </c>
      <c r="G10" s="35" t="s">
        <v>30</v>
      </c>
    </row>
    <row r="11" spans="1:7" x14ac:dyDescent="0.2">
      <c r="A11" s="36" t="s">
        <v>45</v>
      </c>
      <c r="B11" s="37" t="s">
        <v>46</v>
      </c>
      <c r="C11" s="38">
        <f>C12+C18+C28+C39+C53+C57</f>
        <v>5556000</v>
      </c>
      <c r="D11" s="38" t="e">
        <f>D12+D18+D28+D39+D53+#REF!+#REF!+D46</f>
        <v>#REF!</v>
      </c>
      <c r="E11" s="38" t="e">
        <f>E12+E18+E28+E39+E53+#REF!+#REF!+E46</f>
        <v>#REF!</v>
      </c>
      <c r="F11" s="38">
        <f>F12+F18+F28+F39+F53</f>
        <v>5537000</v>
      </c>
      <c r="G11" s="38">
        <f>G12+G18+G28+G39+G53</f>
        <v>5586000</v>
      </c>
    </row>
    <row r="12" spans="1:7" x14ac:dyDescent="0.2">
      <c r="A12" s="39" t="s">
        <v>47</v>
      </c>
      <c r="B12" s="40" t="s">
        <v>48</v>
      </c>
      <c r="C12" s="38">
        <f>C13</f>
        <v>2817000</v>
      </c>
      <c r="D12" s="38">
        <f>D13</f>
        <v>0</v>
      </c>
      <c r="E12" s="38">
        <f>E13</f>
        <v>0</v>
      </c>
      <c r="F12" s="38">
        <f>F13</f>
        <v>2902000</v>
      </c>
      <c r="G12" s="38">
        <f>G13</f>
        <v>3000000</v>
      </c>
    </row>
    <row r="13" spans="1:7" x14ac:dyDescent="0.2">
      <c r="A13" s="39" t="s">
        <v>49</v>
      </c>
      <c r="B13" s="40" t="s">
        <v>50</v>
      </c>
      <c r="C13" s="38">
        <f>C14+C16</f>
        <v>2817000</v>
      </c>
      <c r="D13" s="38">
        <f>D14</f>
        <v>0</v>
      </c>
      <c r="E13" s="38">
        <f>E14</f>
        <v>0</v>
      </c>
      <c r="F13" s="38">
        <f>F14+F16</f>
        <v>2902000</v>
      </c>
      <c r="G13" s="38">
        <f>G14+G16</f>
        <v>3000000</v>
      </c>
    </row>
    <row r="14" spans="1:7" ht="63" x14ac:dyDescent="0.25">
      <c r="A14" s="41" t="s">
        <v>51</v>
      </c>
      <c r="B14" s="40" t="s">
        <v>52</v>
      </c>
      <c r="C14" s="38">
        <f>C15</f>
        <v>2800000</v>
      </c>
      <c r="D14" s="38">
        <f>D15</f>
        <v>0</v>
      </c>
      <c r="E14" s="38">
        <f>E15</f>
        <v>0</v>
      </c>
      <c r="F14" s="38">
        <f>F15</f>
        <v>2884000</v>
      </c>
      <c r="G14" s="38">
        <f>G15</f>
        <v>2982000</v>
      </c>
    </row>
    <row r="15" spans="1:7" ht="96.75" customHeight="1" x14ac:dyDescent="0.25">
      <c r="A15" s="42" t="s">
        <v>53</v>
      </c>
      <c r="B15" s="43" t="s">
        <v>54</v>
      </c>
      <c r="C15" s="44">
        <v>2800000</v>
      </c>
      <c r="D15" s="44"/>
      <c r="E15" s="44"/>
      <c r="F15" s="45">
        <v>2884000</v>
      </c>
      <c r="G15" s="45">
        <v>2982000</v>
      </c>
    </row>
    <row r="16" spans="1:7" ht="34.5" customHeight="1" x14ac:dyDescent="0.25">
      <c r="A16" s="46" t="s">
        <v>55</v>
      </c>
      <c r="B16" s="43" t="s">
        <v>56</v>
      </c>
      <c r="C16" s="44">
        <f>C17</f>
        <v>17000</v>
      </c>
      <c r="D16" s="44"/>
      <c r="E16" s="44"/>
      <c r="F16" s="45">
        <f>F17</f>
        <v>18000</v>
      </c>
      <c r="G16" s="45">
        <f>G17</f>
        <v>18000</v>
      </c>
    </row>
    <row r="17" spans="1:7" ht="63" x14ac:dyDescent="0.25">
      <c r="A17" s="46" t="s">
        <v>57</v>
      </c>
      <c r="B17" s="43" t="s">
        <v>58</v>
      </c>
      <c r="C17" s="44">
        <v>17000</v>
      </c>
      <c r="D17" s="44"/>
      <c r="E17" s="44"/>
      <c r="F17" s="45">
        <v>18000</v>
      </c>
      <c r="G17" s="45">
        <v>18000</v>
      </c>
    </row>
    <row r="18" spans="1:7" ht="31.5" x14ac:dyDescent="0.2">
      <c r="A18" s="39" t="s">
        <v>59</v>
      </c>
      <c r="B18" s="40" t="s">
        <v>60</v>
      </c>
      <c r="C18" s="38">
        <f>C19</f>
        <v>1234000</v>
      </c>
      <c r="D18" s="38">
        <f>D19</f>
        <v>4000</v>
      </c>
      <c r="E18" s="38">
        <f>E19</f>
        <v>4000</v>
      </c>
      <c r="F18" s="38">
        <f>F19</f>
        <v>1263000</v>
      </c>
      <c r="G18" s="38">
        <f>G19</f>
        <v>1290000</v>
      </c>
    </row>
    <row r="19" spans="1:7" ht="31.5" x14ac:dyDescent="0.2">
      <c r="A19" s="47" t="s">
        <v>61</v>
      </c>
      <c r="B19" s="48" t="s">
        <v>62</v>
      </c>
      <c r="C19" s="44">
        <f>C20+C22+C24+C26</f>
        <v>1234000</v>
      </c>
      <c r="D19" s="44">
        <f>D20+D22+D24+D26</f>
        <v>4000</v>
      </c>
      <c r="E19" s="44">
        <f>E20+E22+E24+E26</f>
        <v>4000</v>
      </c>
      <c r="F19" s="44">
        <f>F20+F22+F24+F26</f>
        <v>1263000</v>
      </c>
      <c r="G19" s="44">
        <f>G20+G22+G24+G26</f>
        <v>1290000</v>
      </c>
    </row>
    <row r="20" spans="1:7" ht="63" x14ac:dyDescent="0.2">
      <c r="A20" s="47" t="s">
        <v>63</v>
      </c>
      <c r="B20" s="49" t="s">
        <v>64</v>
      </c>
      <c r="C20" s="44">
        <f>C21</f>
        <v>558000</v>
      </c>
      <c r="D20" s="44"/>
      <c r="E20" s="44"/>
      <c r="F20" s="45">
        <f>F21</f>
        <v>565000</v>
      </c>
      <c r="G20" s="45">
        <f>G21</f>
        <v>568000</v>
      </c>
    </row>
    <row r="21" spans="1:7" ht="96" customHeight="1" x14ac:dyDescent="0.2">
      <c r="A21" s="47" t="s">
        <v>65</v>
      </c>
      <c r="B21" s="49" t="s">
        <v>66</v>
      </c>
      <c r="C21" s="44">
        <v>558000</v>
      </c>
      <c r="D21" s="44"/>
      <c r="E21" s="44"/>
      <c r="F21" s="45">
        <v>565000</v>
      </c>
      <c r="G21" s="45">
        <v>568000</v>
      </c>
    </row>
    <row r="22" spans="1:7" ht="86.25" customHeight="1" x14ac:dyDescent="0.2">
      <c r="A22" s="47" t="s">
        <v>67</v>
      </c>
      <c r="B22" s="48" t="s">
        <v>68</v>
      </c>
      <c r="C22" s="44">
        <v>3000</v>
      </c>
      <c r="D22" s="44">
        <v>4000</v>
      </c>
      <c r="E22" s="44">
        <v>4000</v>
      </c>
      <c r="F22" s="44">
        <v>3000</v>
      </c>
      <c r="G22" s="44">
        <v>3000</v>
      </c>
    </row>
    <row r="23" spans="1:7" ht="117.75" customHeight="1" x14ac:dyDescent="0.2">
      <c r="A23" s="47" t="s">
        <v>69</v>
      </c>
      <c r="B23" s="48" t="s">
        <v>70</v>
      </c>
      <c r="C23" s="44">
        <v>3000</v>
      </c>
      <c r="D23" s="44">
        <v>4000</v>
      </c>
      <c r="E23" s="44">
        <v>4000</v>
      </c>
      <c r="F23" s="44">
        <v>3000</v>
      </c>
      <c r="G23" s="44">
        <v>3000</v>
      </c>
    </row>
    <row r="24" spans="1:7" ht="68.25" customHeight="1" x14ac:dyDescent="0.2">
      <c r="A24" s="47" t="s">
        <v>71</v>
      </c>
      <c r="B24" s="48" t="s">
        <v>72</v>
      </c>
      <c r="C24" s="44">
        <f>C25</f>
        <v>743000</v>
      </c>
      <c r="D24" s="44"/>
      <c r="E24" s="44"/>
      <c r="F24" s="45">
        <f>F25</f>
        <v>765000</v>
      </c>
      <c r="G24" s="45">
        <f>G25</f>
        <v>792000</v>
      </c>
    </row>
    <row r="25" spans="1:7" ht="105" customHeight="1" x14ac:dyDescent="0.2">
      <c r="A25" s="47" t="s">
        <v>73</v>
      </c>
      <c r="B25" s="48" t="s">
        <v>74</v>
      </c>
      <c r="C25" s="44">
        <v>743000</v>
      </c>
      <c r="D25" s="44"/>
      <c r="E25" s="44"/>
      <c r="F25" s="45">
        <v>765000</v>
      </c>
      <c r="G25" s="45">
        <v>792000</v>
      </c>
    </row>
    <row r="26" spans="1:7" ht="63" x14ac:dyDescent="0.2">
      <c r="A26" s="50" t="s">
        <v>75</v>
      </c>
      <c r="B26" s="51" t="s">
        <v>76</v>
      </c>
      <c r="C26" s="38">
        <f>C27</f>
        <v>-70000</v>
      </c>
      <c r="D26" s="38"/>
      <c r="E26" s="38"/>
      <c r="F26" s="52">
        <f>F27</f>
        <v>-70000</v>
      </c>
      <c r="G26" s="52">
        <f>G27</f>
        <v>-73000</v>
      </c>
    </row>
    <row r="27" spans="1:7" ht="94.5" x14ac:dyDescent="0.2">
      <c r="A27" s="50" t="s">
        <v>77</v>
      </c>
      <c r="B27" s="51" t="s">
        <v>78</v>
      </c>
      <c r="C27" s="38">
        <v>-70000</v>
      </c>
      <c r="D27" s="38"/>
      <c r="E27" s="38"/>
      <c r="F27" s="52">
        <v>-70000</v>
      </c>
      <c r="G27" s="52">
        <v>-73000</v>
      </c>
    </row>
    <row r="28" spans="1:7" x14ac:dyDescent="0.2">
      <c r="A28" s="39" t="s">
        <v>79</v>
      </c>
      <c r="B28" s="40" t="s">
        <v>80</v>
      </c>
      <c r="C28" s="38">
        <f>C29+C36</f>
        <v>115000</v>
      </c>
      <c r="D28" s="38" t="e">
        <f>D29+#REF!</f>
        <v>#REF!</v>
      </c>
      <c r="E28" s="38" t="e">
        <f>E29+#REF!</f>
        <v>#REF!</v>
      </c>
      <c r="F28" s="38">
        <f>F29+F36</f>
        <v>185000</v>
      </c>
      <c r="G28" s="38">
        <f>G29+G36</f>
        <v>135000</v>
      </c>
    </row>
    <row r="29" spans="1:7" ht="31.5" x14ac:dyDescent="0.2">
      <c r="A29" s="39" t="s">
        <v>81</v>
      </c>
      <c r="B29" s="40" t="s">
        <v>82</v>
      </c>
      <c r="C29" s="38">
        <f>C32+C33</f>
        <v>65000</v>
      </c>
      <c r="D29" s="38">
        <f>D30+D31</f>
        <v>0</v>
      </c>
      <c r="E29" s="38">
        <f>E30+E31</f>
        <v>0</v>
      </c>
      <c r="F29" s="38">
        <f>F32+F34</f>
        <v>65000</v>
      </c>
      <c r="G29" s="38">
        <f>G32+G33</f>
        <v>65000</v>
      </c>
    </row>
    <row r="30" spans="1:7" ht="31.5" x14ac:dyDescent="0.2">
      <c r="A30" s="39" t="s">
        <v>83</v>
      </c>
      <c r="B30" s="40" t="s">
        <v>84</v>
      </c>
      <c r="C30" s="38">
        <f>C32</f>
        <v>25000</v>
      </c>
      <c r="D30" s="38"/>
      <c r="E30" s="38"/>
      <c r="F30" s="52">
        <f>F32</f>
        <v>25000</v>
      </c>
      <c r="G30" s="52">
        <f>G32</f>
        <v>25000</v>
      </c>
    </row>
    <row r="31" spans="1:7" ht="31.5" x14ac:dyDescent="0.2">
      <c r="A31" s="39" t="s">
        <v>85</v>
      </c>
      <c r="B31" s="40" t="s">
        <v>84</v>
      </c>
      <c r="C31" s="38">
        <f>C32</f>
        <v>25000</v>
      </c>
      <c r="D31" s="38"/>
      <c r="E31" s="38"/>
      <c r="F31" s="52">
        <f>F32</f>
        <v>25000</v>
      </c>
      <c r="G31" s="52">
        <f>G32</f>
        <v>25000</v>
      </c>
    </row>
    <row r="32" spans="1:7" ht="63" x14ac:dyDescent="0.2">
      <c r="A32" s="39" t="s">
        <v>86</v>
      </c>
      <c r="B32" s="40" t="s">
        <v>87</v>
      </c>
      <c r="C32" s="38">
        <v>25000</v>
      </c>
      <c r="D32" s="38"/>
      <c r="E32" s="38"/>
      <c r="F32" s="52">
        <v>25000</v>
      </c>
      <c r="G32" s="52">
        <v>25000</v>
      </c>
    </row>
    <row r="33" spans="1:7" ht="31.5" x14ac:dyDescent="0.25">
      <c r="A33" s="53" t="s">
        <v>88</v>
      </c>
      <c r="B33" s="54" t="s">
        <v>89</v>
      </c>
      <c r="C33" s="55">
        <f>C34</f>
        <v>40000</v>
      </c>
      <c r="D33" s="38"/>
      <c r="E33" s="38"/>
      <c r="F33" s="52">
        <f>F34</f>
        <v>40000</v>
      </c>
      <c r="G33" s="52">
        <f>G35</f>
        <v>40000</v>
      </c>
    </row>
    <row r="34" spans="1:7" ht="31.5" x14ac:dyDescent="0.25">
      <c r="A34" s="53" t="s">
        <v>90</v>
      </c>
      <c r="B34" s="54" t="s">
        <v>89</v>
      </c>
      <c r="C34" s="55">
        <f>C35</f>
        <v>40000</v>
      </c>
      <c r="D34" s="38"/>
      <c r="E34" s="38"/>
      <c r="F34" s="52">
        <f>F35</f>
        <v>40000</v>
      </c>
      <c r="G34" s="52">
        <f>G35</f>
        <v>40000</v>
      </c>
    </row>
    <row r="35" spans="1:7" ht="78.75" x14ac:dyDescent="0.25">
      <c r="A35" s="53" t="s">
        <v>91</v>
      </c>
      <c r="B35" s="54" t="s">
        <v>92</v>
      </c>
      <c r="C35" s="55">
        <v>40000</v>
      </c>
      <c r="D35" s="55">
        <v>2000</v>
      </c>
      <c r="E35" s="55">
        <v>2000</v>
      </c>
      <c r="F35" s="55">
        <v>40000</v>
      </c>
      <c r="G35" s="55">
        <v>40000</v>
      </c>
    </row>
    <row r="36" spans="1:7" x14ac:dyDescent="0.25">
      <c r="A36" s="53" t="s">
        <v>93</v>
      </c>
      <c r="B36" s="54" t="s">
        <v>94</v>
      </c>
      <c r="C36" s="55">
        <f>C38</f>
        <v>50000</v>
      </c>
      <c r="D36" s="55"/>
      <c r="E36" s="55"/>
      <c r="F36" s="55">
        <f>F38</f>
        <v>120000</v>
      </c>
      <c r="G36" s="55">
        <f>G38</f>
        <v>70000</v>
      </c>
    </row>
    <row r="37" spans="1:7" x14ac:dyDescent="0.25">
      <c r="A37" s="53" t="s">
        <v>95</v>
      </c>
      <c r="B37" s="54" t="s">
        <v>94</v>
      </c>
      <c r="C37" s="55">
        <f>C38</f>
        <v>50000</v>
      </c>
      <c r="D37" s="55"/>
      <c r="E37" s="55"/>
      <c r="F37" s="55">
        <f>F38</f>
        <v>120000</v>
      </c>
      <c r="G37" s="55">
        <f>G38</f>
        <v>70000</v>
      </c>
    </row>
    <row r="38" spans="1:7" ht="47.25" x14ac:dyDescent="0.25">
      <c r="A38" s="53" t="s">
        <v>96</v>
      </c>
      <c r="B38" s="54" t="s">
        <v>97</v>
      </c>
      <c r="C38" s="55">
        <v>50000</v>
      </c>
      <c r="D38" s="55"/>
      <c r="E38" s="55"/>
      <c r="F38" s="55">
        <v>120000</v>
      </c>
      <c r="G38" s="55">
        <v>70000</v>
      </c>
    </row>
    <row r="39" spans="1:7" x14ac:dyDescent="0.2">
      <c r="A39" s="39" t="s">
        <v>98</v>
      </c>
      <c r="B39" s="40" t="s">
        <v>99</v>
      </c>
      <c r="C39" s="38">
        <f>C40+C46</f>
        <v>1256000</v>
      </c>
      <c r="D39" s="38">
        <f>D40</f>
        <v>0</v>
      </c>
      <c r="E39" s="38">
        <f>E40</f>
        <v>0</v>
      </c>
      <c r="F39" s="38">
        <f>F40+F46</f>
        <v>1184000</v>
      </c>
      <c r="G39" s="38">
        <f>G40+G46</f>
        <v>1158000</v>
      </c>
    </row>
    <row r="40" spans="1:7" x14ac:dyDescent="0.2">
      <c r="A40" s="39" t="s">
        <v>100</v>
      </c>
      <c r="B40" s="40" t="s">
        <v>101</v>
      </c>
      <c r="C40" s="38">
        <f>C41</f>
        <v>238000</v>
      </c>
      <c r="D40" s="38">
        <f>D41</f>
        <v>0</v>
      </c>
      <c r="E40" s="38">
        <f>E41</f>
        <v>0</v>
      </c>
      <c r="F40" s="38">
        <f>F41</f>
        <v>249000</v>
      </c>
      <c r="G40" s="38">
        <f>G41</f>
        <v>298000</v>
      </c>
    </row>
    <row r="41" spans="1:7" ht="39" customHeight="1" x14ac:dyDescent="0.2">
      <c r="A41" s="39" t="s">
        <v>102</v>
      </c>
      <c r="B41" s="40" t="s">
        <v>103</v>
      </c>
      <c r="C41" s="38">
        <f>C45</f>
        <v>238000</v>
      </c>
      <c r="D41" s="38"/>
      <c r="E41" s="38"/>
      <c r="F41" s="52">
        <f>F45</f>
        <v>249000</v>
      </c>
      <c r="G41" s="52">
        <f>G45</f>
        <v>298000</v>
      </c>
    </row>
    <row r="42" spans="1:7" hidden="1" x14ac:dyDescent="0.2">
      <c r="A42" s="39" t="s">
        <v>104</v>
      </c>
      <c r="B42" s="40" t="s">
        <v>105</v>
      </c>
      <c r="C42" s="38">
        <f>C43+C44</f>
        <v>0</v>
      </c>
      <c r="D42" s="38">
        <f>D43+D44</f>
        <v>0</v>
      </c>
      <c r="E42" s="38">
        <f>E43+E44</f>
        <v>0</v>
      </c>
      <c r="F42" s="52"/>
      <c r="G42" s="52"/>
    </row>
    <row r="43" spans="1:7" hidden="1" x14ac:dyDescent="0.2">
      <c r="A43" s="39" t="s">
        <v>106</v>
      </c>
      <c r="B43" s="40" t="s">
        <v>107</v>
      </c>
      <c r="C43" s="38"/>
      <c r="D43" s="38"/>
      <c r="E43" s="38"/>
      <c r="F43" s="52"/>
      <c r="G43" s="52"/>
    </row>
    <row r="44" spans="1:7" hidden="1" x14ac:dyDescent="0.2">
      <c r="A44" s="39" t="s">
        <v>108</v>
      </c>
      <c r="B44" s="40" t="s">
        <v>109</v>
      </c>
      <c r="C44" s="38"/>
      <c r="D44" s="38"/>
      <c r="E44" s="38"/>
      <c r="F44" s="52"/>
      <c r="G44" s="52"/>
    </row>
    <row r="45" spans="1:7" ht="65.25" customHeight="1" x14ac:dyDescent="0.2">
      <c r="A45" s="39" t="s">
        <v>110</v>
      </c>
      <c r="B45" s="40" t="s">
        <v>111</v>
      </c>
      <c r="C45" s="38">
        <v>238000</v>
      </c>
      <c r="D45" s="38"/>
      <c r="E45" s="38"/>
      <c r="F45" s="52">
        <v>249000</v>
      </c>
      <c r="G45" s="52">
        <v>298000</v>
      </c>
    </row>
    <row r="46" spans="1:7" x14ac:dyDescent="0.2">
      <c r="A46" s="56" t="s">
        <v>112</v>
      </c>
      <c r="B46" s="40" t="s">
        <v>113</v>
      </c>
      <c r="C46" s="38">
        <f>C47+C50</f>
        <v>1018000</v>
      </c>
      <c r="D46" s="38" t="e">
        <f>D52+#REF!</f>
        <v>#REF!</v>
      </c>
      <c r="E46" s="38" t="e">
        <f>E52+#REF!</f>
        <v>#REF!</v>
      </c>
      <c r="F46" s="38">
        <f>F47+F50</f>
        <v>935000</v>
      </c>
      <c r="G46" s="38">
        <f>G47+G50</f>
        <v>860000</v>
      </c>
    </row>
    <row r="47" spans="1:7" x14ac:dyDescent="0.2">
      <c r="A47" s="56" t="s">
        <v>114</v>
      </c>
      <c r="B47" s="40" t="s">
        <v>115</v>
      </c>
      <c r="C47" s="44">
        <f>C48</f>
        <v>92000</v>
      </c>
      <c r="D47" s="44">
        <v>249000</v>
      </c>
      <c r="E47" s="44">
        <v>249000</v>
      </c>
      <c r="F47" s="44">
        <f>F48</f>
        <v>92000</v>
      </c>
      <c r="G47" s="44">
        <f>G48</f>
        <v>92000</v>
      </c>
    </row>
    <row r="48" spans="1:7" ht="31.5" x14ac:dyDescent="0.2">
      <c r="A48" s="56" t="s">
        <v>116</v>
      </c>
      <c r="B48" s="40" t="s">
        <v>117</v>
      </c>
      <c r="C48" s="44">
        <f>C49</f>
        <v>92000</v>
      </c>
      <c r="D48" s="44"/>
      <c r="E48" s="44"/>
      <c r="F48" s="44">
        <f>F49</f>
        <v>92000</v>
      </c>
      <c r="G48" s="44">
        <f>G49</f>
        <v>92000</v>
      </c>
    </row>
    <row r="49" spans="1:7" ht="63" x14ac:dyDescent="0.2">
      <c r="A49" s="56" t="s">
        <v>118</v>
      </c>
      <c r="B49" s="40" t="s">
        <v>119</v>
      </c>
      <c r="C49" s="44">
        <v>92000</v>
      </c>
      <c r="D49" s="44"/>
      <c r="E49" s="44"/>
      <c r="F49" s="44">
        <v>92000</v>
      </c>
      <c r="G49" s="44">
        <v>92000</v>
      </c>
    </row>
    <row r="50" spans="1:7" x14ac:dyDescent="0.2">
      <c r="A50" s="56" t="s">
        <v>120</v>
      </c>
      <c r="B50" s="40" t="s">
        <v>121</v>
      </c>
      <c r="C50" s="44">
        <f>C51</f>
        <v>926000</v>
      </c>
      <c r="D50" s="44"/>
      <c r="E50" s="44"/>
      <c r="F50" s="44">
        <f>F51</f>
        <v>843000</v>
      </c>
      <c r="G50" s="44">
        <f>G51</f>
        <v>768000</v>
      </c>
    </row>
    <row r="51" spans="1:7" ht="31.5" x14ac:dyDescent="0.2">
      <c r="A51" s="56" t="s">
        <v>122</v>
      </c>
      <c r="B51" s="40" t="s">
        <v>123</v>
      </c>
      <c r="C51" s="44">
        <f>C52</f>
        <v>926000</v>
      </c>
      <c r="D51" s="44"/>
      <c r="E51" s="44"/>
      <c r="F51" s="44">
        <f>F52</f>
        <v>843000</v>
      </c>
      <c r="G51" s="44">
        <f>G52</f>
        <v>768000</v>
      </c>
    </row>
    <row r="52" spans="1:7" ht="63" x14ac:dyDescent="0.2">
      <c r="A52" s="57" t="s">
        <v>124</v>
      </c>
      <c r="B52" s="43" t="s">
        <v>125</v>
      </c>
      <c r="C52" s="44">
        <v>926000</v>
      </c>
      <c r="D52" s="44">
        <v>762000</v>
      </c>
      <c r="E52" s="44">
        <v>762000</v>
      </c>
      <c r="F52" s="44">
        <v>843000</v>
      </c>
      <c r="G52" s="44">
        <v>768000</v>
      </c>
    </row>
    <row r="53" spans="1:7" ht="31.5" x14ac:dyDescent="0.2">
      <c r="A53" s="39" t="s">
        <v>126</v>
      </c>
      <c r="B53" s="40" t="s">
        <v>127</v>
      </c>
      <c r="C53" s="38">
        <f>C55</f>
        <v>3000</v>
      </c>
      <c r="D53" s="38">
        <f>D54+D55</f>
        <v>3000</v>
      </c>
      <c r="E53" s="38">
        <f>E54+E55</f>
        <v>3000</v>
      </c>
      <c r="F53" s="38">
        <f>F54</f>
        <v>3000</v>
      </c>
      <c r="G53" s="38">
        <f>G54</f>
        <v>3000</v>
      </c>
    </row>
    <row r="54" spans="1:7" ht="78.75" x14ac:dyDescent="0.2">
      <c r="A54" s="56" t="s">
        <v>128</v>
      </c>
      <c r="B54" s="40" t="s">
        <v>129</v>
      </c>
      <c r="C54" s="38">
        <f>C55</f>
        <v>3000</v>
      </c>
      <c r="D54" s="38"/>
      <c r="E54" s="38"/>
      <c r="F54" s="52">
        <f>F55</f>
        <v>3000</v>
      </c>
      <c r="G54" s="52">
        <f>G55</f>
        <v>3000</v>
      </c>
    </row>
    <row r="55" spans="1:7" ht="78.75" x14ac:dyDescent="0.2">
      <c r="A55" s="58" t="s">
        <v>130</v>
      </c>
      <c r="B55" s="43" t="s">
        <v>131</v>
      </c>
      <c r="C55" s="44">
        <v>3000</v>
      </c>
      <c r="D55" s="44">
        <v>3000</v>
      </c>
      <c r="E55" s="44">
        <v>3000</v>
      </c>
      <c r="F55" s="44">
        <v>3000</v>
      </c>
      <c r="G55" s="44">
        <v>3000</v>
      </c>
    </row>
    <row r="56" spans="1:7" ht="63" x14ac:dyDescent="0.2">
      <c r="A56" s="58" t="s">
        <v>132</v>
      </c>
      <c r="B56" s="43" t="s">
        <v>133</v>
      </c>
      <c r="C56" s="44">
        <v>3000</v>
      </c>
      <c r="D56" s="44">
        <v>3000</v>
      </c>
      <c r="E56" s="44">
        <v>3000</v>
      </c>
      <c r="F56" s="44">
        <v>3000</v>
      </c>
      <c r="G56" s="44">
        <v>3000</v>
      </c>
    </row>
    <row r="57" spans="1:7" x14ac:dyDescent="0.2">
      <c r="A57" s="39" t="s">
        <v>134</v>
      </c>
      <c r="B57" s="59" t="s">
        <v>135</v>
      </c>
      <c r="C57" s="38">
        <f>C60</f>
        <v>131000</v>
      </c>
      <c r="D57" s="38"/>
      <c r="E57" s="38"/>
      <c r="F57" s="52">
        <v>0</v>
      </c>
      <c r="G57" s="52">
        <v>0</v>
      </c>
    </row>
    <row r="58" spans="1:7" x14ac:dyDescent="0.2">
      <c r="A58" s="39" t="s">
        <v>136</v>
      </c>
      <c r="B58" s="59" t="s">
        <v>137</v>
      </c>
      <c r="C58" s="38">
        <f>C60</f>
        <v>131000</v>
      </c>
      <c r="D58" s="38"/>
      <c r="E58" s="38"/>
      <c r="F58" s="52">
        <v>0</v>
      </c>
      <c r="G58" s="52">
        <v>0</v>
      </c>
    </row>
    <row r="59" spans="1:7" x14ac:dyDescent="0.2">
      <c r="A59" s="39" t="s">
        <v>138</v>
      </c>
      <c r="B59" s="59" t="s">
        <v>139</v>
      </c>
      <c r="C59" s="38">
        <f>C60</f>
        <v>131000</v>
      </c>
      <c r="D59" s="38"/>
      <c r="E59" s="38"/>
      <c r="F59" s="52">
        <v>0</v>
      </c>
      <c r="G59" s="52">
        <v>0</v>
      </c>
    </row>
    <row r="60" spans="1:7" ht="47.25" x14ac:dyDescent="0.2">
      <c r="A60" s="39" t="s">
        <v>140</v>
      </c>
      <c r="B60" s="59" t="s">
        <v>141</v>
      </c>
      <c r="C60" s="38">
        <v>131000</v>
      </c>
      <c r="D60" s="38"/>
      <c r="E60" s="38"/>
      <c r="F60" s="52">
        <v>0</v>
      </c>
      <c r="G60" s="52">
        <v>0</v>
      </c>
    </row>
    <row r="61" spans="1:7" x14ac:dyDescent="0.2">
      <c r="A61" s="36" t="s">
        <v>142</v>
      </c>
      <c r="B61" s="37" t="s">
        <v>143</v>
      </c>
      <c r="C61" s="38">
        <f>C62</f>
        <v>8395230</v>
      </c>
      <c r="D61" s="38" t="e">
        <f>D62+D63+D71+#REF!+D76</f>
        <v>#REF!</v>
      </c>
      <c r="E61" s="38" t="e">
        <f>E62+E63+E71+#REF!+E76</f>
        <v>#REF!</v>
      </c>
      <c r="F61" s="38">
        <f>F62</f>
        <v>7228500</v>
      </c>
      <c r="G61" s="38">
        <f>G62</f>
        <v>7535200</v>
      </c>
    </row>
    <row r="62" spans="1:7" ht="31.5" x14ac:dyDescent="0.2">
      <c r="A62" s="39" t="s">
        <v>144</v>
      </c>
      <c r="B62" s="40" t="s">
        <v>145</v>
      </c>
      <c r="C62" s="38">
        <f>C63+C71+C76+C68</f>
        <v>8395230</v>
      </c>
      <c r="D62" s="38" t="e">
        <f>D63+D71+D76+#REF!</f>
        <v>#REF!</v>
      </c>
      <c r="E62" s="38" t="e">
        <f>E63+E71+E76+#REF!</f>
        <v>#REF!</v>
      </c>
      <c r="F62" s="38">
        <f>F63+F71+F76</f>
        <v>7228500</v>
      </c>
      <c r="G62" s="38">
        <f>G63+G71+G76+G68</f>
        <v>7535200</v>
      </c>
    </row>
    <row r="63" spans="1:7" x14ac:dyDescent="0.2">
      <c r="A63" s="60" t="s">
        <v>146</v>
      </c>
      <c r="B63" s="37" t="s">
        <v>147</v>
      </c>
      <c r="C63" s="38">
        <f>C66+C64</f>
        <v>7293000</v>
      </c>
      <c r="D63" s="38" t="e">
        <f>D66+#REF!</f>
        <v>#REF!</v>
      </c>
      <c r="E63" s="38" t="e">
        <f>E66+#REF!</f>
        <v>#REF!</v>
      </c>
      <c r="F63" s="38">
        <f>F66+F64</f>
        <v>6958000</v>
      </c>
      <c r="G63" s="38">
        <f>G66+G64</f>
        <v>6903000</v>
      </c>
    </row>
    <row r="64" spans="1:7" x14ac:dyDescent="0.2">
      <c r="A64" s="61" t="s">
        <v>148</v>
      </c>
      <c r="B64" s="43" t="s">
        <v>149</v>
      </c>
      <c r="C64" s="45">
        <f>C65</f>
        <v>7223000</v>
      </c>
      <c r="D64" s="45">
        <f>D65</f>
        <v>0</v>
      </c>
      <c r="E64" s="45">
        <f>E65</f>
        <v>0</v>
      </c>
      <c r="F64" s="45">
        <f>F65</f>
        <v>6911000</v>
      </c>
      <c r="G64" s="45">
        <f>G65</f>
        <v>6857000</v>
      </c>
    </row>
    <row r="65" spans="1:7" ht="31.5" x14ac:dyDescent="0.2">
      <c r="A65" s="61" t="s">
        <v>150</v>
      </c>
      <c r="B65" s="43" t="s">
        <v>151</v>
      </c>
      <c r="C65" s="45">
        <v>7223000</v>
      </c>
      <c r="D65" s="45"/>
      <c r="E65" s="45"/>
      <c r="F65" s="45">
        <v>6911000</v>
      </c>
      <c r="G65" s="45">
        <v>6857000</v>
      </c>
    </row>
    <row r="66" spans="1:7" ht="31.5" x14ac:dyDescent="0.2">
      <c r="A66" s="62" t="s">
        <v>152</v>
      </c>
      <c r="B66" s="63" t="s">
        <v>153</v>
      </c>
      <c r="C66" s="44">
        <f>C67</f>
        <v>70000</v>
      </c>
      <c r="D66" s="44">
        <f>D67</f>
        <v>0</v>
      </c>
      <c r="E66" s="44">
        <f>E67</f>
        <v>0</v>
      </c>
      <c r="F66" s="44">
        <f>F67</f>
        <v>47000</v>
      </c>
      <c r="G66" s="44">
        <f>G67</f>
        <v>46000</v>
      </c>
    </row>
    <row r="67" spans="1:7" ht="31.5" x14ac:dyDescent="0.2">
      <c r="A67" s="62" t="s">
        <v>154</v>
      </c>
      <c r="B67" s="64" t="s">
        <v>155</v>
      </c>
      <c r="C67" s="45">
        <v>70000</v>
      </c>
      <c r="D67" s="45"/>
      <c r="E67" s="45"/>
      <c r="F67" s="45">
        <v>47000</v>
      </c>
      <c r="G67" s="45">
        <v>46000</v>
      </c>
    </row>
    <row r="68" spans="1:7" ht="31.5" x14ac:dyDescent="0.2">
      <c r="A68" s="65" t="s">
        <v>156</v>
      </c>
      <c r="B68" s="66" t="s">
        <v>157</v>
      </c>
      <c r="C68" s="45">
        <f>C69</f>
        <v>436600</v>
      </c>
      <c r="D68" s="45"/>
      <c r="E68" s="45"/>
      <c r="F68" s="45">
        <v>0</v>
      </c>
      <c r="G68" s="45">
        <f>G69</f>
        <v>352100</v>
      </c>
    </row>
    <row r="69" spans="1:7" x14ac:dyDescent="0.2">
      <c r="A69" s="67" t="s">
        <v>158</v>
      </c>
      <c r="B69" s="68" t="s">
        <v>159</v>
      </c>
      <c r="C69" s="45">
        <f>C70</f>
        <v>436600</v>
      </c>
      <c r="D69" s="45"/>
      <c r="E69" s="45"/>
      <c r="F69" s="45">
        <v>0</v>
      </c>
      <c r="G69" s="45">
        <f>G70</f>
        <v>352100</v>
      </c>
    </row>
    <row r="70" spans="1:7" hidden="1" x14ac:dyDescent="0.2">
      <c r="A70" s="67" t="s">
        <v>160</v>
      </c>
      <c r="B70" s="68" t="s">
        <v>161</v>
      </c>
      <c r="C70" s="45">
        <v>436600</v>
      </c>
      <c r="D70" s="45"/>
      <c r="E70" s="45"/>
      <c r="F70" s="45">
        <v>0</v>
      </c>
      <c r="G70" s="45">
        <v>352100</v>
      </c>
    </row>
    <row r="71" spans="1:7" x14ac:dyDescent="0.2">
      <c r="A71" s="36" t="s">
        <v>162</v>
      </c>
      <c r="B71" s="37" t="s">
        <v>163</v>
      </c>
      <c r="C71" s="38">
        <f>C72+C74</f>
        <v>261700</v>
      </c>
      <c r="D71" s="38" t="e">
        <f>#REF!+D72+D74</f>
        <v>#REF!</v>
      </c>
      <c r="E71" s="38" t="e">
        <f>#REF!+E72+E74</f>
        <v>#REF!</v>
      </c>
      <c r="F71" s="38">
        <f>F72+F74</f>
        <v>270500</v>
      </c>
      <c r="G71" s="38">
        <f>+G72+G74</f>
        <v>280100</v>
      </c>
    </row>
    <row r="72" spans="1:7" ht="47.25" x14ac:dyDescent="0.2">
      <c r="A72" s="62" t="s">
        <v>164</v>
      </c>
      <c r="B72" s="43" t="s">
        <v>165</v>
      </c>
      <c r="C72" s="44">
        <f>C73</f>
        <v>261700</v>
      </c>
      <c r="D72" s="44">
        <f>D73</f>
        <v>0</v>
      </c>
      <c r="E72" s="44">
        <f>E73</f>
        <v>0</v>
      </c>
      <c r="F72" s="44">
        <f>F73</f>
        <v>270500</v>
      </c>
      <c r="G72" s="44">
        <f>G73</f>
        <v>280100</v>
      </c>
    </row>
    <row r="73" spans="1:7" ht="44.25" customHeight="1" x14ac:dyDescent="0.2">
      <c r="A73" s="69" t="s">
        <v>166</v>
      </c>
      <c r="B73" s="70" t="s">
        <v>167</v>
      </c>
      <c r="C73" s="45">
        <v>261700</v>
      </c>
      <c r="D73" s="45"/>
      <c r="E73" s="44"/>
      <c r="F73" s="45">
        <v>270500</v>
      </c>
      <c r="G73" s="45">
        <v>280100</v>
      </c>
    </row>
    <row r="74" spans="1:7" ht="0.75" hidden="1" customHeight="1" x14ac:dyDescent="0.2">
      <c r="A74" s="71"/>
      <c r="B74" s="40"/>
      <c r="C74" s="38"/>
      <c r="D74" s="38">
        <f>D75</f>
        <v>0</v>
      </c>
      <c r="E74" s="38">
        <f>E75</f>
        <v>0</v>
      </c>
      <c r="F74" s="38"/>
      <c r="G74" s="38"/>
    </row>
    <row r="75" spans="1:7" hidden="1" x14ac:dyDescent="0.2">
      <c r="A75" s="72"/>
      <c r="B75" s="73"/>
      <c r="C75" s="74"/>
      <c r="D75" s="74"/>
      <c r="E75" s="75"/>
      <c r="F75" s="74"/>
      <c r="G75" s="74"/>
    </row>
    <row r="76" spans="1:7" x14ac:dyDescent="0.2">
      <c r="A76" s="36" t="s">
        <v>168</v>
      </c>
      <c r="B76" s="37" t="s">
        <v>169</v>
      </c>
      <c r="C76" s="38">
        <f t="shared" ref="C76:G77" si="0">C77</f>
        <v>403930</v>
      </c>
      <c r="D76" s="38">
        <f t="shared" si="0"/>
        <v>0</v>
      </c>
      <c r="E76" s="38">
        <f t="shared" si="0"/>
        <v>0</v>
      </c>
      <c r="F76" s="38">
        <f t="shared" si="0"/>
        <v>0</v>
      </c>
      <c r="G76" s="38">
        <f t="shared" si="0"/>
        <v>0</v>
      </c>
    </row>
    <row r="77" spans="1:7" x14ac:dyDescent="0.2">
      <c r="A77" s="61" t="s">
        <v>170</v>
      </c>
      <c r="B77" s="43" t="s">
        <v>171</v>
      </c>
      <c r="C77" s="44">
        <f t="shared" si="0"/>
        <v>403930</v>
      </c>
      <c r="D77" s="44">
        <f t="shared" si="0"/>
        <v>0</v>
      </c>
      <c r="E77" s="44">
        <f t="shared" si="0"/>
        <v>0</v>
      </c>
      <c r="F77" s="44">
        <f t="shared" si="0"/>
        <v>0</v>
      </c>
      <c r="G77" s="44">
        <f t="shared" si="0"/>
        <v>0</v>
      </c>
    </row>
    <row r="78" spans="1:7" ht="31.5" x14ac:dyDescent="0.2">
      <c r="A78" s="47" t="s">
        <v>172</v>
      </c>
      <c r="B78" s="70" t="s">
        <v>173</v>
      </c>
      <c r="C78" s="45">
        <v>403930</v>
      </c>
      <c r="D78" s="44"/>
      <c r="E78" s="44"/>
      <c r="F78" s="45">
        <v>0</v>
      </c>
      <c r="G78" s="45">
        <v>0</v>
      </c>
    </row>
    <row r="79" spans="1:7" ht="31.5" hidden="1" x14ac:dyDescent="0.2">
      <c r="A79" s="36" t="s">
        <v>174</v>
      </c>
      <c r="B79" s="37" t="s">
        <v>175</v>
      </c>
      <c r="C79" s="38">
        <f>C80+C85</f>
        <v>0</v>
      </c>
      <c r="D79" s="38">
        <f>D80+D85</f>
        <v>0</v>
      </c>
      <c r="E79" s="38">
        <f>E80+E85</f>
        <v>0</v>
      </c>
      <c r="F79" s="52"/>
      <c r="G79" s="52"/>
    </row>
    <row r="80" spans="1:7" hidden="1" x14ac:dyDescent="0.2">
      <c r="A80" s="39" t="s">
        <v>176</v>
      </c>
      <c r="B80" s="40" t="s">
        <v>177</v>
      </c>
      <c r="C80" s="38"/>
      <c r="D80" s="38">
        <f>D81+D83</f>
        <v>0</v>
      </c>
      <c r="E80" s="38">
        <f>E81+E83</f>
        <v>0</v>
      </c>
      <c r="F80" s="52"/>
      <c r="G80" s="52"/>
    </row>
    <row r="81" spans="1:7" hidden="1" x14ac:dyDescent="0.2">
      <c r="A81" s="36" t="s">
        <v>178</v>
      </c>
      <c r="B81" s="37" t="s">
        <v>179</v>
      </c>
      <c r="C81" s="38">
        <f>C82</f>
        <v>0</v>
      </c>
      <c r="D81" s="38">
        <f>D82</f>
        <v>0</v>
      </c>
      <c r="E81" s="38">
        <f>E82</f>
        <v>0</v>
      </c>
      <c r="F81" s="52"/>
      <c r="G81" s="52"/>
    </row>
    <row r="82" spans="1:7" ht="47.25" hidden="1" x14ac:dyDescent="0.2">
      <c r="A82" s="39" t="s">
        <v>180</v>
      </c>
      <c r="B82" s="40" t="s">
        <v>181</v>
      </c>
      <c r="C82" s="38">
        <v>0</v>
      </c>
      <c r="D82" s="38">
        <v>0</v>
      </c>
      <c r="E82" s="38">
        <v>0</v>
      </c>
      <c r="F82" s="52"/>
      <c r="G82" s="52"/>
    </row>
    <row r="83" spans="1:7" hidden="1" x14ac:dyDescent="0.2">
      <c r="A83" s="36" t="s">
        <v>182</v>
      </c>
      <c r="B83" s="37" t="s">
        <v>183</v>
      </c>
      <c r="C83" s="38">
        <f>C84</f>
        <v>0</v>
      </c>
      <c r="D83" s="38">
        <f>D84</f>
        <v>0</v>
      </c>
      <c r="E83" s="38">
        <f>E84</f>
        <v>0</v>
      </c>
      <c r="F83" s="52"/>
      <c r="G83" s="52"/>
    </row>
    <row r="84" spans="1:7" ht="47.25" hidden="1" x14ac:dyDescent="0.2">
      <c r="A84" s="39" t="s">
        <v>184</v>
      </c>
      <c r="B84" s="40" t="s">
        <v>185</v>
      </c>
      <c r="C84" s="38"/>
      <c r="D84" s="38"/>
      <c r="E84" s="38"/>
      <c r="F84" s="52"/>
      <c r="G84" s="52"/>
    </row>
    <row r="85" spans="1:7" ht="31.5" hidden="1" x14ac:dyDescent="0.2">
      <c r="A85" s="39" t="s">
        <v>186</v>
      </c>
      <c r="B85" s="40" t="s">
        <v>187</v>
      </c>
      <c r="C85" s="38">
        <f t="shared" ref="C85:E86" si="1">C86</f>
        <v>0</v>
      </c>
      <c r="D85" s="38">
        <f t="shared" si="1"/>
        <v>0</v>
      </c>
      <c r="E85" s="38">
        <f t="shared" si="1"/>
        <v>0</v>
      </c>
      <c r="F85" s="52"/>
      <c r="G85" s="52"/>
    </row>
    <row r="86" spans="1:7" hidden="1" x14ac:dyDescent="0.2">
      <c r="A86" s="36" t="s">
        <v>188</v>
      </c>
      <c r="B86" s="37" t="s">
        <v>189</v>
      </c>
      <c r="C86" s="38">
        <f t="shared" si="1"/>
        <v>0</v>
      </c>
      <c r="D86" s="38">
        <f t="shared" si="1"/>
        <v>0</v>
      </c>
      <c r="E86" s="38">
        <f t="shared" si="1"/>
        <v>0</v>
      </c>
      <c r="F86" s="52"/>
      <c r="G86" s="52"/>
    </row>
    <row r="87" spans="1:7" ht="31.5" hidden="1" x14ac:dyDescent="0.2">
      <c r="A87" s="39" t="s">
        <v>190</v>
      </c>
      <c r="B87" s="40" t="s">
        <v>191</v>
      </c>
      <c r="C87" s="38"/>
      <c r="D87" s="38"/>
      <c r="E87" s="38"/>
      <c r="F87" s="52"/>
      <c r="G87" s="52"/>
    </row>
    <row r="88" spans="1:7" hidden="1" x14ac:dyDescent="0.2">
      <c r="A88" s="39"/>
      <c r="B88" s="37" t="s">
        <v>192</v>
      </c>
      <c r="C88" s="38">
        <f>C62</f>
        <v>8395230</v>
      </c>
      <c r="D88" s="38" t="e">
        <f>D62</f>
        <v>#REF!</v>
      </c>
      <c r="E88" s="38" t="e">
        <f>E62</f>
        <v>#REF!</v>
      </c>
      <c r="F88" s="52"/>
      <c r="G88" s="52"/>
    </row>
    <row r="89" spans="1:7" x14ac:dyDescent="0.2">
      <c r="A89" s="39"/>
      <c r="B89" s="37" t="s">
        <v>193</v>
      </c>
      <c r="C89" s="38">
        <f>C11+C61</f>
        <v>13951230</v>
      </c>
      <c r="D89" s="38" t="e">
        <f>D11+D61</f>
        <v>#REF!</v>
      </c>
      <c r="E89" s="38" t="e">
        <f>E11+E61</f>
        <v>#REF!</v>
      </c>
      <c r="F89" s="38">
        <f>F11+F61</f>
        <v>12765500</v>
      </c>
      <c r="G89" s="38">
        <f>G11+G61</f>
        <v>13121200</v>
      </c>
    </row>
    <row r="91" spans="1:7" ht="18.75" x14ac:dyDescent="0.3">
      <c r="B91" s="1"/>
      <c r="C91" s="23"/>
      <c r="D91" s="26"/>
      <c r="E91" s="24"/>
    </row>
    <row r="92" spans="1:7" ht="12.75" x14ac:dyDescent="0.2">
      <c r="C92" s="24"/>
      <c r="D92" s="24"/>
      <c r="E92" s="24"/>
    </row>
    <row r="93" spans="1:7" ht="12.75" x14ac:dyDescent="0.2">
      <c r="C93" s="24"/>
      <c r="D93" s="24"/>
      <c r="E93" s="24"/>
    </row>
    <row r="94" spans="1:7" ht="12.75" x14ac:dyDescent="0.2">
      <c r="C94" s="24"/>
      <c r="D94" s="24"/>
      <c r="E94" s="24"/>
    </row>
    <row r="95" spans="1:7" ht="12.75" x14ac:dyDescent="0.2">
      <c r="A95" s="76"/>
      <c r="B95" s="77"/>
      <c r="C95" s="78"/>
      <c r="D95" s="78"/>
      <c r="E95" s="78"/>
    </row>
    <row r="96" spans="1:7" ht="12.75" x14ac:dyDescent="0.2">
      <c r="A96" s="76"/>
      <c r="B96" s="77"/>
      <c r="C96" s="78"/>
      <c r="D96" s="78"/>
      <c r="E96" s="78"/>
    </row>
    <row r="97" spans="3:5" ht="12.75" x14ac:dyDescent="0.2">
      <c r="C97" s="24"/>
      <c r="D97" s="24"/>
      <c r="E97" s="24"/>
    </row>
    <row r="98" spans="3:5" ht="12.75" x14ac:dyDescent="0.2">
      <c r="C98" s="24"/>
      <c r="D98" s="24"/>
      <c r="E98" s="24"/>
    </row>
    <row r="99" spans="3:5" ht="12.75" x14ac:dyDescent="0.2">
      <c r="C99" s="24"/>
      <c r="D99" s="24"/>
      <c r="E99" s="24"/>
    </row>
    <row r="100" spans="3:5" ht="12.75" x14ac:dyDescent="0.2">
      <c r="C100" s="24"/>
      <c r="D100" s="24"/>
      <c r="E100" s="24"/>
    </row>
    <row r="101" spans="3:5" ht="12.75" x14ac:dyDescent="0.2">
      <c r="C101" s="24"/>
      <c r="D101" s="24"/>
      <c r="E101" s="24"/>
    </row>
    <row r="102" spans="3:5" ht="12.75" x14ac:dyDescent="0.2">
      <c r="C102" s="24"/>
      <c r="D102" s="24"/>
      <c r="E102" s="24"/>
    </row>
    <row r="103" spans="3:5" ht="12.75" x14ac:dyDescent="0.2">
      <c r="C103" s="24"/>
      <c r="D103" s="24"/>
      <c r="E103" s="24"/>
    </row>
    <row r="104" spans="3:5" ht="12.75" x14ac:dyDescent="0.2">
      <c r="C104" s="24"/>
      <c r="D104" s="24"/>
      <c r="E104" s="24"/>
    </row>
    <row r="105" spans="3:5" ht="12.75" x14ac:dyDescent="0.2">
      <c r="C105" s="24"/>
      <c r="D105" s="24"/>
      <c r="E105" s="24"/>
    </row>
    <row r="106" spans="3:5" ht="12.75" x14ac:dyDescent="0.2">
      <c r="C106" s="24"/>
      <c r="D106" s="24"/>
      <c r="E106" s="24"/>
    </row>
    <row r="107" spans="3:5" ht="12.75" x14ac:dyDescent="0.2">
      <c r="C107" s="24"/>
      <c r="D107" s="24"/>
      <c r="E107" s="24"/>
    </row>
    <row r="108" spans="3:5" ht="12.75" x14ac:dyDescent="0.2">
      <c r="C108" s="24"/>
      <c r="D108" s="24"/>
      <c r="E108" s="24"/>
    </row>
    <row r="109" spans="3:5" ht="12.75" x14ac:dyDescent="0.2">
      <c r="C109" s="24"/>
      <c r="D109" s="24"/>
      <c r="E109" s="24"/>
    </row>
    <row r="110" spans="3:5" ht="12.75" x14ac:dyDescent="0.2">
      <c r="C110" s="24"/>
      <c r="D110" s="24"/>
      <c r="E110" s="24"/>
    </row>
    <row r="111" spans="3:5" ht="12.75" x14ac:dyDescent="0.2">
      <c r="C111" s="24"/>
      <c r="D111" s="24"/>
      <c r="E111" s="24"/>
    </row>
    <row r="112" spans="3:5" ht="12.75" x14ac:dyDescent="0.2">
      <c r="C112" s="24"/>
      <c r="D112" s="24"/>
      <c r="E112" s="24"/>
    </row>
    <row r="113" spans="1:5" ht="12.75" x14ac:dyDescent="0.2">
      <c r="C113" s="24"/>
      <c r="D113" s="24"/>
      <c r="E113" s="24"/>
    </row>
    <row r="114" spans="1:5" ht="12.75" x14ac:dyDescent="0.2">
      <c r="C114" s="24"/>
      <c r="D114" s="24"/>
      <c r="E114" s="24"/>
    </row>
    <row r="115" spans="1:5" ht="12.75" x14ac:dyDescent="0.2">
      <c r="C115" s="24"/>
      <c r="D115" s="24"/>
      <c r="E115" s="24"/>
    </row>
    <row r="116" spans="1:5" ht="12.75" x14ac:dyDescent="0.2">
      <c r="C116" s="24"/>
      <c r="D116" s="24"/>
      <c r="E116" s="24"/>
    </row>
    <row r="117" spans="1:5" ht="12.75" x14ac:dyDescent="0.2">
      <c r="C117" s="24"/>
      <c r="D117" s="24"/>
      <c r="E117" s="24"/>
    </row>
    <row r="118" spans="1:5" ht="12.75" x14ac:dyDescent="0.2">
      <c r="C118" s="24"/>
      <c r="D118" s="24"/>
      <c r="E118" s="24"/>
    </row>
    <row r="119" spans="1:5" ht="12.75" x14ac:dyDescent="0.2">
      <c r="C119" s="24"/>
      <c r="D119" s="24"/>
      <c r="E119" s="24"/>
    </row>
    <row r="120" spans="1:5" ht="12.75" x14ac:dyDescent="0.2">
      <c r="C120" s="24"/>
      <c r="D120" s="24"/>
      <c r="E120" s="24"/>
    </row>
    <row r="121" spans="1:5" ht="12.75" x14ac:dyDescent="0.2">
      <c r="C121" s="24"/>
      <c r="D121" s="24"/>
      <c r="E121" s="24"/>
    </row>
    <row r="122" spans="1:5" ht="12.75" x14ac:dyDescent="0.2">
      <c r="C122" s="24"/>
      <c r="D122" s="24"/>
      <c r="E122" s="24"/>
    </row>
    <row r="123" spans="1:5" ht="12.75" x14ac:dyDescent="0.2">
      <c r="C123" s="24"/>
      <c r="D123" s="24"/>
      <c r="E123" s="24"/>
    </row>
    <row r="124" spans="1:5" ht="12.75" x14ac:dyDescent="0.2">
      <c r="C124" s="24"/>
      <c r="D124" s="24"/>
      <c r="E124" s="24"/>
    </row>
    <row r="128" spans="1:5" ht="18.75" x14ac:dyDescent="0.3">
      <c r="A128" s="79"/>
      <c r="B128" s="79"/>
      <c r="C128" s="79"/>
      <c r="D128" s="79"/>
      <c r="E128" s="79"/>
    </row>
  </sheetData>
  <mergeCells count="2">
    <mergeCell ref="A6:G7"/>
    <mergeCell ref="A128:E1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XFD1048576"/>
    </sheetView>
  </sheetViews>
  <sheetFormatPr defaultRowHeight="12.75" x14ac:dyDescent="0.2"/>
  <cols>
    <col min="1" max="1" width="1.42578125" style="85" customWidth="1"/>
    <col min="2" max="2" width="21.42578125" style="85" customWidth="1"/>
    <col min="3" max="4" width="0.7109375" style="85" customWidth="1"/>
    <col min="5" max="5" width="0.5703125" style="85" customWidth="1"/>
    <col min="6" max="6" width="38.5703125" style="85" customWidth="1"/>
    <col min="7" max="7" width="0" style="85" hidden="1" customWidth="1"/>
    <col min="8" max="8" width="4.85546875" style="85" customWidth="1"/>
    <col min="9" max="9" width="4.7109375" style="85" customWidth="1"/>
    <col min="10" max="11" width="0" style="85" hidden="1" customWidth="1"/>
    <col min="12" max="12" width="15.7109375" style="85" customWidth="1"/>
    <col min="13" max="13" width="14.7109375" style="85" customWidth="1"/>
    <col min="14" max="14" width="14.28515625" style="85" customWidth="1"/>
    <col min="15" max="246" width="9.140625" style="85" customWidth="1"/>
    <col min="247" max="16384" width="9.140625" style="85"/>
  </cols>
  <sheetData>
    <row r="1" spans="1:14" ht="18.75" x14ac:dyDescent="0.3">
      <c r="A1" s="80"/>
      <c r="B1" s="80"/>
      <c r="C1" s="80"/>
      <c r="D1" s="80"/>
      <c r="E1" s="80"/>
      <c r="F1" s="80"/>
      <c r="G1" s="80"/>
      <c r="H1" s="80"/>
      <c r="I1" s="81"/>
      <c r="J1" s="81"/>
      <c r="K1" s="81"/>
      <c r="L1" s="82"/>
      <c r="M1" s="83" t="s">
        <v>194</v>
      </c>
      <c r="N1" s="84"/>
    </row>
    <row r="2" spans="1:14" ht="18.75" x14ac:dyDescent="0.3">
      <c r="A2" s="80"/>
      <c r="B2" s="80"/>
      <c r="C2" s="80"/>
      <c r="D2" s="80"/>
      <c r="E2" s="80"/>
      <c r="F2" s="80"/>
      <c r="G2" s="80"/>
      <c r="H2" s="80"/>
      <c r="I2" s="81"/>
      <c r="J2" s="81"/>
      <c r="K2" s="81"/>
      <c r="L2" s="86"/>
      <c r="M2" s="83" t="s">
        <v>38</v>
      </c>
      <c r="N2" s="84"/>
    </row>
    <row r="3" spans="1:14" ht="18.75" x14ac:dyDescent="0.3">
      <c r="A3" s="80"/>
      <c r="B3" s="80"/>
      <c r="C3" s="80"/>
      <c r="D3" s="80"/>
      <c r="E3" s="80"/>
      <c r="F3" s="80"/>
      <c r="G3" s="80"/>
      <c r="H3" s="80"/>
      <c r="I3" s="81"/>
      <c r="J3" s="81"/>
      <c r="K3" s="81"/>
      <c r="L3" s="86"/>
      <c r="M3" s="83" t="s">
        <v>195</v>
      </c>
      <c r="N3" s="84"/>
    </row>
    <row r="4" spans="1:14" ht="18.75" x14ac:dyDescent="0.3">
      <c r="A4" s="80"/>
      <c r="B4" s="87"/>
      <c r="C4" s="87"/>
      <c r="D4" s="88"/>
      <c r="E4" s="88"/>
      <c r="F4" s="88"/>
      <c r="G4" s="87"/>
      <c r="H4" s="88"/>
      <c r="I4" s="89"/>
      <c r="J4" s="89"/>
      <c r="K4" s="89"/>
      <c r="L4" s="90"/>
      <c r="M4" s="83" t="s">
        <v>34</v>
      </c>
      <c r="N4" s="84"/>
    </row>
    <row r="5" spans="1:14" ht="18.75" x14ac:dyDescent="0.3">
      <c r="A5" s="80"/>
      <c r="B5" s="87"/>
      <c r="C5" s="87"/>
      <c r="D5" s="88"/>
      <c r="E5" s="88"/>
      <c r="F5" s="88"/>
      <c r="G5" s="87"/>
      <c r="H5" s="88"/>
      <c r="I5" s="89"/>
      <c r="J5" s="89"/>
      <c r="K5" s="89"/>
      <c r="L5" s="84"/>
      <c r="M5" s="84"/>
      <c r="N5" s="84"/>
    </row>
    <row r="6" spans="1:14" ht="18.75" x14ac:dyDescent="0.2">
      <c r="A6" s="91" t="s">
        <v>196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ht="19.5" thickBot="1" x14ac:dyDescent="0.35">
      <c r="A7" s="80"/>
      <c r="B7" s="80"/>
      <c r="C7" s="80"/>
      <c r="D7" s="80"/>
      <c r="E7" s="80"/>
      <c r="F7" s="80"/>
      <c r="G7" s="80"/>
      <c r="H7" s="80"/>
      <c r="I7" s="81"/>
      <c r="J7" s="81"/>
      <c r="K7" s="81"/>
      <c r="L7" s="84"/>
      <c r="M7" s="84"/>
      <c r="N7" s="92" t="s">
        <v>2</v>
      </c>
    </row>
    <row r="8" spans="1:14" ht="21" hidden="1" thickBot="1" x14ac:dyDescent="0.25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5" t="s">
        <v>2</v>
      </c>
    </row>
    <row r="9" spans="1:14" ht="26.25" thickBot="1" x14ac:dyDescent="0.25">
      <c r="A9" s="96" t="s">
        <v>197</v>
      </c>
      <c r="B9" s="97"/>
      <c r="C9" s="97"/>
      <c r="D9" s="97"/>
      <c r="E9" s="97"/>
      <c r="F9" s="97"/>
      <c r="G9" s="98" t="s">
        <v>198</v>
      </c>
      <c r="H9" s="99" t="s">
        <v>199</v>
      </c>
      <c r="I9" s="100" t="s">
        <v>200</v>
      </c>
      <c r="J9" s="101" t="s">
        <v>201</v>
      </c>
      <c r="K9" s="101" t="s">
        <v>202</v>
      </c>
      <c r="L9" s="102">
        <v>2022</v>
      </c>
      <c r="M9" s="102">
        <v>2023</v>
      </c>
      <c r="N9" s="103">
        <v>2024</v>
      </c>
    </row>
    <row r="10" spans="1:14" x14ac:dyDescent="0.2">
      <c r="A10" s="104" t="s">
        <v>203</v>
      </c>
      <c r="B10" s="105"/>
      <c r="C10" s="105"/>
      <c r="D10" s="105"/>
      <c r="E10" s="105"/>
      <c r="F10" s="105"/>
      <c r="G10" s="105"/>
      <c r="H10" s="106">
        <v>1</v>
      </c>
      <c r="I10" s="107">
        <v>0</v>
      </c>
      <c r="J10" s="108"/>
      <c r="K10" s="109"/>
      <c r="L10" s="110">
        <f>L11+L12+L13+L14</f>
        <v>4668303.6500000004</v>
      </c>
      <c r="M10" s="110">
        <f>M11+M12+M13+M14</f>
        <v>4221552</v>
      </c>
      <c r="N10" s="111">
        <f>N11+N12+N13+N14</f>
        <v>4236256</v>
      </c>
    </row>
    <row r="11" spans="1:14" x14ac:dyDescent="0.2">
      <c r="A11" s="112" t="s">
        <v>204</v>
      </c>
      <c r="B11" s="113"/>
      <c r="C11" s="113"/>
      <c r="D11" s="113"/>
      <c r="E11" s="113"/>
      <c r="F11" s="113"/>
      <c r="G11" s="113"/>
      <c r="H11" s="114">
        <v>1</v>
      </c>
      <c r="I11" s="115">
        <v>2</v>
      </c>
      <c r="J11" s="116"/>
      <c r="K11" s="117"/>
      <c r="L11" s="118">
        <v>1138392.9099999999</v>
      </c>
      <c r="M11" s="118">
        <v>1140552</v>
      </c>
      <c r="N11" s="119">
        <v>1143156</v>
      </c>
    </row>
    <row r="12" spans="1:14" x14ac:dyDescent="0.2">
      <c r="A12" s="112" t="s">
        <v>205</v>
      </c>
      <c r="B12" s="113"/>
      <c r="C12" s="113"/>
      <c r="D12" s="113"/>
      <c r="E12" s="113"/>
      <c r="F12" s="113"/>
      <c r="G12" s="113"/>
      <c r="H12" s="114">
        <v>1</v>
      </c>
      <c r="I12" s="115">
        <v>4</v>
      </c>
      <c r="J12" s="116"/>
      <c r="K12" s="117"/>
      <c r="L12" s="118">
        <v>3468479.24</v>
      </c>
      <c r="M12" s="118">
        <v>3019000</v>
      </c>
      <c r="N12" s="119">
        <v>3031000</v>
      </c>
    </row>
    <row r="13" spans="1:14" x14ac:dyDescent="0.2">
      <c r="A13" s="112" t="s">
        <v>206</v>
      </c>
      <c r="B13" s="113"/>
      <c r="C13" s="113"/>
      <c r="D13" s="113"/>
      <c r="E13" s="113"/>
      <c r="F13" s="113"/>
      <c r="G13" s="113"/>
      <c r="H13" s="114">
        <v>1</v>
      </c>
      <c r="I13" s="115">
        <v>6</v>
      </c>
      <c r="J13" s="116"/>
      <c r="K13" s="117"/>
      <c r="L13" s="118">
        <v>58100</v>
      </c>
      <c r="M13" s="118">
        <v>58100</v>
      </c>
      <c r="N13" s="120">
        <v>58100</v>
      </c>
    </row>
    <row r="14" spans="1:14" x14ac:dyDescent="0.2">
      <c r="A14" s="112" t="s">
        <v>207</v>
      </c>
      <c r="B14" s="113"/>
      <c r="C14" s="113"/>
      <c r="D14" s="113"/>
      <c r="E14" s="113"/>
      <c r="F14" s="113"/>
      <c r="G14" s="113"/>
      <c r="H14" s="114">
        <v>1</v>
      </c>
      <c r="I14" s="115">
        <v>13</v>
      </c>
      <c r="J14" s="116"/>
      <c r="K14" s="117"/>
      <c r="L14" s="118">
        <v>3331.5</v>
      </c>
      <c r="M14" s="118">
        <v>3900</v>
      </c>
      <c r="N14" s="119">
        <v>4000</v>
      </c>
    </row>
    <row r="15" spans="1:14" x14ac:dyDescent="0.2">
      <c r="A15" s="121" t="s">
        <v>208</v>
      </c>
      <c r="B15" s="122"/>
      <c r="C15" s="122"/>
      <c r="D15" s="122"/>
      <c r="E15" s="122"/>
      <c r="F15" s="122"/>
      <c r="G15" s="123"/>
      <c r="H15" s="124">
        <v>2</v>
      </c>
      <c r="I15" s="124">
        <v>0</v>
      </c>
      <c r="J15" s="125"/>
      <c r="K15" s="126"/>
      <c r="L15" s="127">
        <f>L16</f>
        <v>261700</v>
      </c>
      <c r="M15" s="127">
        <f>M16</f>
        <v>270500</v>
      </c>
      <c r="N15" s="128">
        <f>N16</f>
        <v>280100</v>
      </c>
    </row>
    <row r="16" spans="1:14" x14ac:dyDescent="0.2">
      <c r="A16" s="112" t="s">
        <v>209</v>
      </c>
      <c r="B16" s="113"/>
      <c r="C16" s="113"/>
      <c r="D16" s="113"/>
      <c r="E16" s="113"/>
      <c r="F16" s="113"/>
      <c r="G16" s="129"/>
      <c r="H16" s="115">
        <v>2</v>
      </c>
      <c r="I16" s="115">
        <v>3</v>
      </c>
      <c r="J16" s="116"/>
      <c r="K16" s="117"/>
      <c r="L16" s="118">
        <v>261700</v>
      </c>
      <c r="M16" s="118">
        <v>270500</v>
      </c>
      <c r="N16" s="119">
        <v>280100</v>
      </c>
    </row>
    <row r="17" spans="1:14" x14ac:dyDescent="0.2">
      <c r="A17" s="121" t="s">
        <v>210</v>
      </c>
      <c r="B17" s="122"/>
      <c r="C17" s="122"/>
      <c r="D17" s="122"/>
      <c r="E17" s="122"/>
      <c r="F17" s="122"/>
      <c r="G17" s="123"/>
      <c r="H17" s="124">
        <v>3</v>
      </c>
      <c r="I17" s="124">
        <v>0</v>
      </c>
      <c r="J17" s="125"/>
      <c r="K17" s="126"/>
      <c r="L17" s="127">
        <f>L18+L19</f>
        <v>430000</v>
      </c>
      <c r="M17" s="127">
        <f>M18+M19</f>
        <v>430000</v>
      </c>
      <c r="N17" s="128">
        <f>N18+N19</f>
        <v>430000</v>
      </c>
    </row>
    <row r="18" spans="1:14" x14ac:dyDescent="0.2">
      <c r="A18" s="112" t="s">
        <v>211</v>
      </c>
      <c r="B18" s="113"/>
      <c r="C18" s="113"/>
      <c r="D18" s="113"/>
      <c r="E18" s="113"/>
      <c r="F18" s="113"/>
      <c r="G18" s="129"/>
      <c r="H18" s="115">
        <v>3</v>
      </c>
      <c r="I18" s="115">
        <v>10</v>
      </c>
      <c r="J18" s="116"/>
      <c r="K18" s="117"/>
      <c r="L18" s="118">
        <v>400000</v>
      </c>
      <c r="M18" s="118">
        <v>400000</v>
      </c>
      <c r="N18" s="119">
        <v>400000</v>
      </c>
    </row>
    <row r="19" spans="1:14" x14ac:dyDescent="0.2">
      <c r="A19" s="130" t="s">
        <v>212</v>
      </c>
      <c r="B19" s="130"/>
      <c r="C19" s="130"/>
      <c r="D19" s="130"/>
      <c r="E19" s="130"/>
      <c r="F19" s="130"/>
      <c r="G19" s="130"/>
      <c r="H19" s="115">
        <v>3</v>
      </c>
      <c r="I19" s="115">
        <v>14</v>
      </c>
      <c r="J19" s="116"/>
      <c r="K19" s="117"/>
      <c r="L19" s="118">
        <v>30000</v>
      </c>
      <c r="M19" s="118">
        <v>30000</v>
      </c>
      <c r="N19" s="119">
        <v>30000</v>
      </c>
    </row>
    <row r="20" spans="1:14" x14ac:dyDescent="0.2">
      <c r="A20" s="131" t="s">
        <v>213</v>
      </c>
      <c r="B20" s="131"/>
      <c r="C20" s="131"/>
      <c r="D20" s="131"/>
      <c r="E20" s="131"/>
      <c r="F20" s="131"/>
      <c r="G20" s="131"/>
      <c r="H20" s="124">
        <v>4</v>
      </c>
      <c r="I20" s="124">
        <v>0</v>
      </c>
      <c r="J20" s="125"/>
      <c r="K20" s="126"/>
      <c r="L20" s="127">
        <f>L21</f>
        <v>1622960</v>
      </c>
      <c r="M20" s="127">
        <f>M21</f>
        <v>1263000</v>
      </c>
      <c r="N20" s="128">
        <f>N21+N22</f>
        <v>1653000</v>
      </c>
    </row>
    <row r="21" spans="1:14" x14ac:dyDescent="0.2">
      <c r="A21" s="130" t="s">
        <v>214</v>
      </c>
      <c r="B21" s="130"/>
      <c r="C21" s="130"/>
      <c r="D21" s="130"/>
      <c r="E21" s="130"/>
      <c r="F21" s="130"/>
      <c r="G21" s="130"/>
      <c r="H21" s="115">
        <v>4</v>
      </c>
      <c r="I21" s="115">
        <v>9</v>
      </c>
      <c r="J21" s="116"/>
      <c r="K21" s="117"/>
      <c r="L21" s="118">
        <v>1622960</v>
      </c>
      <c r="M21" s="118">
        <v>1263000</v>
      </c>
      <c r="N21" s="119">
        <v>1290000</v>
      </c>
    </row>
    <row r="22" spans="1:14" x14ac:dyDescent="0.2">
      <c r="A22" s="130" t="s">
        <v>215</v>
      </c>
      <c r="B22" s="130"/>
      <c r="C22" s="130"/>
      <c r="D22" s="130"/>
      <c r="E22" s="130"/>
      <c r="F22" s="130"/>
      <c r="G22" s="130"/>
      <c r="H22" s="115">
        <v>4</v>
      </c>
      <c r="I22" s="115">
        <v>12</v>
      </c>
      <c r="J22" s="116"/>
      <c r="K22" s="117"/>
      <c r="L22" s="118">
        <v>0</v>
      </c>
      <c r="M22" s="118">
        <v>0</v>
      </c>
      <c r="N22" s="119">
        <v>363000</v>
      </c>
    </row>
    <row r="23" spans="1:14" s="132" customFormat="1" x14ac:dyDescent="0.2">
      <c r="A23" s="131" t="s">
        <v>216</v>
      </c>
      <c r="B23" s="131"/>
      <c r="C23" s="131"/>
      <c r="D23" s="131"/>
      <c r="E23" s="131"/>
      <c r="F23" s="131"/>
      <c r="G23" s="131"/>
      <c r="H23" s="124">
        <v>5</v>
      </c>
      <c r="I23" s="124">
        <v>0</v>
      </c>
      <c r="J23" s="125"/>
      <c r="K23" s="126"/>
      <c r="L23" s="127">
        <f>L24</f>
        <v>3577436.33</v>
      </c>
      <c r="M23" s="127">
        <f>M24</f>
        <v>3448748</v>
      </c>
      <c r="N23" s="128">
        <f>N24</f>
        <v>3351144</v>
      </c>
    </row>
    <row r="24" spans="1:14" x14ac:dyDescent="0.2">
      <c r="A24" s="130" t="s">
        <v>217</v>
      </c>
      <c r="B24" s="130"/>
      <c r="C24" s="130"/>
      <c r="D24" s="130"/>
      <c r="E24" s="130"/>
      <c r="F24" s="130"/>
      <c r="G24" s="130"/>
      <c r="H24" s="115">
        <v>5</v>
      </c>
      <c r="I24" s="115">
        <v>3</v>
      </c>
      <c r="J24" s="116"/>
      <c r="K24" s="117"/>
      <c r="L24" s="118">
        <v>3577436.33</v>
      </c>
      <c r="M24" s="118">
        <v>3448748</v>
      </c>
      <c r="N24" s="119">
        <v>3351144</v>
      </c>
    </row>
    <row r="25" spans="1:14" x14ac:dyDescent="0.2">
      <c r="A25" s="131" t="s">
        <v>218</v>
      </c>
      <c r="B25" s="131"/>
      <c r="C25" s="131"/>
      <c r="D25" s="131"/>
      <c r="E25" s="131"/>
      <c r="F25" s="131"/>
      <c r="G25" s="131"/>
      <c r="H25" s="124">
        <v>8</v>
      </c>
      <c r="I25" s="124">
        <v>0</v>
      </c>
      <c r="J25" s="125"/>
      <c r="K25" s="126"/>
      <c r="L25" s="127">
        <f>L26</f>
        <v>2921932.02</v>
      </c>
      <c r="M25" s="127">
        <f>M26</f>
        <v>2951700</v>
      </c>
      <c r="N25" s="128">
        <f>N26</f>
        <v>2988700</v>
      </c>
    </row>
    <row r="26" spans="1:14" x14ac:dyDescent="0.2">
      <c r="A26" s="130" t="s">
        <v>219</v>
      </c>
      <c r="B26" s="130"/>
      <c r="C26" s="130"/>
      <c r="D26" s="130"/>
      <c r="E26" s="130"/>
      <c r="F26" s="130"/>
      <c r="G26" s="130"/>
      <c r="H26" s="115">
        <v>8</v>
      </c>
      <c r="I26" s="115">
        <v>1</v>
      </c>
      <c r="J26" s="116"/>
      <c r="K26" s="117"/>
      <c r="L26" s="118">
        <v>2921932.02</v>
      </c>
      <c r="M26" s="118">
        <v>2951700</v>
      </c>
      <c r="N26" s="119">
        <v>2988700</v>
      </c>
    </row>
    <row r="27" spans="1:14" x14ac:dyDescent="0.2">
      <c r="A27" s="131" t="s">
        <v>220</v>
      </c>
      <c r="B27" s="131"/>
      <c r="C27" s="131"/>
      <c r="D27" s="131"/>
      <c r="E27" s="131"/>
      <c r="F27" s="131"/>
      <c r="G27" s="131"/>
      <c r="H27" s="124">
        <v>10</v>
      </c>
      <c r="I27" s="124">
        <v>0</v>
      </c>
      <c r="J27" s="125"/>
      <c r="K27" s="126"/>
      <c r="L27" s="127">
        <f>L28</f>
        <v>180000</v>
      </c>
      <c r="M27" s="127">
        <f>M28</f>
        <v>180000</v>
      </c>
      <c r="N27" s="128">
        <f>N28</f>
        <v>182000</v>
      </c>
    </row>
    <row r="28" spans="1:14" x14ac:dyDescent="0.2">
      <c r="A28" s="130" t="s">
        <v>221</v>
      </c>
      <c r="B28" s="130"/>
      <c r="C28" s="130"/>
      <c r="D28" s="130"/>
      <c r="E28" s="130"/>
      <c r="F28" s="130"/>
      <c r="G28" s="130"/>
      <c r="H28" s="115">
        <v>10</v>
      </c>
      <c r="I28" s="115">
        <v>1</v>
      </c>
      <c r="J28" s="116"/>
      <c r="K28" s="117"/>
      <c r="L28" s="118">
        <v>180000</v>
      </c>
      <c r="M28" s="118">
        <v>180000</v>
      </c>
      <c r="N28" s="119">
        <v>182000</v>
      </c>
    </row>
    <row r="29" spans="1:14" x14ac:dyDescent="0.2">
      <c r="A29" s="133" t="s">
        <v>222</v>
      </c>
      <c r="B29" s="133"/>
      <c r="C29" s="133"/>
      <c r="D29" s="133"/>
      <c r="E29" s="133"/>
      <c r="F29" s="133"/>
      <c r="G29" s="134"/>
      <c r="H29" s="124">
        <v>11</v>
      </c>
      <c r="I29" s="124">
        <v>0</v>
      </c>
      <c r="J29" s="135"/>
      <c r="K29" s="136"/>
      <c r="L29" s="127">
        <f>L30</f>
        <v>677858</v>
      </c>
      <c r="M29" s="127">
        <v>0</v>
      </c>
      <c r="N29" s="128">
        <v>0</v>
      </c>
    </row>
    <row r="30" spans="1:14" x14ac:dyDescent="0.2">
      <c r="A30" s="137" t="s">
        <v>223</v>
      </c>
      <c r="B30" s="137"/>
      <c r="C30" s="137"/>
      <c r="D30" s="137"/>
      <c r="E30" s="137"/>
      <c r="F30" s="137"/>
      <c r="G30" s="134"/>
      <c r="H30" s="115">
        <v>11</v>
      </c>
      <c r="I30" s="115">
        <v>1</v>
      </c>
      <c r="J30" s="138"/>
      <c r="K30" s="139"/>
      <c r="L30" s="118">
        <v>677858</v>
      </c>
      <c r="M30" s="118">
        <v>0</v>
      </c>
      <c r="N30" s="119">
        <v>0</v>
      </c>
    </row>
    <row r="31" spans="1:14" ht="13.5" thickBot="1" x14ac:dyDescent="0.25">
      <c r="A31" s="140" t="s">
        <v>224</v>
      </c>
      <c r="B31" s="141"/>
      <c r="C31" s="141"/>
      <c r="D31" s="141"/>
      <c r="E31" s="141"/>
      <c r="F31" s="142"/>
      <c r="G31" s="143"/>
      <c r="H31" s="143" t="s">
        <v>225</v>
      </c>
      <c r="I31" s="143" t="s">
        <v>225</v>
      </c>
      <c r="J31" s="144"/>
      <c r="K31" s="144"/>
      <c r="L31" s="145">
        <f>L10+L15+L17+L20+L23+L25+L27+L29</f>
        <v>14340190</v>
      </c>
      <c r="M31" s="145">
        <f>M10+M15+M17+M20+M23+M25+M27</f>
        <v>12765500</v>
      </c>
      <c r="N31" s="146">
        <f>N10+N15+N17+N20+N23+N25+N27</f>
        <v>13121200</v>
      </c>
    </row>
    <row r="32" spans="1:14" ht="18.75" x14ac:dyDescent="0.3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147"/>
      <c r="N32" s="147"/>
    </row>
  </sheetData>
  <mergeCells count="43">
    <mergeCell ref="A31:F31"/>
    <mergeCell ref="A27:G27"/>
    <mergeCell ref="J27:K27"/>
    <mergeCell ref="A28:G28"/>
    <mergeCell ref="J28:K28"/>
    <mergeCell ref="A29:F29"/>
    <mergeCell ref="A30:F30"/>
    <mergeCell ref="A24:G24"/>
    <mergeCell ref="J24:K24"/>
    <mergeCell ref="A25:G25"/>
    <mergeCell ref="J25:K25"/>
    <mergeCell ref="A26:G26"/>
    <mergeCell ref="J26:K26"/>
    <mergeCell ref="A21:G21"/>
    <mergeCell ref="J21:K21"/>
    <mergeCell ref="A22:G22"/>
    <mergeCell ref="J22:K22"/>
    <mergeCell ref="A23:G23"/>
    <mergeCell ref="J23:K23"/>
    <mergeCell ref="A18:G18"/>
    <mergeCell ref="J18:K18"/>
    <mergeCell ref="A19:G19"/>
    <mergeCell ref="J19:K19"/>
    <mergeCell ref="A20:G20"/>
    <mergeCell ref="J20:K20"/>
    <mergeCell ref="A15:G15"/>
    <mergeCell ref="J15:K15"/>
    <mergeCell ref="A16:G16"/>
    <mergeCell ref="J16:K16"/>
    <mergeCell ref="A17:G17"/>
    <mergeCell ref="J17:K17"/>
    <mergeCell ref="A12:G12"/>
    <mergeCell ref="J12:K12"/>
    <mergeCell ref="A13:G13"/>
    <mergeCell ref="J13:K13"/>
    <mergeCell ref="A14:G14"/>
    <mergeCell ref="J14:K14"/>
    <mergeCell ref="A6:N6"/>
    <mergeCell ref="A9:F9"/>
    <mergeCell ref="A10:G10"/>
    <mergeCell ref="J10:K10"/>
    <mergeCell ref="A11:G11"/>
    <mergeCell ref="J11:K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workbookViewId="0">
      <selection sqref="A1:XFD1048576"/>
    </sheetView>
  </sheetViews>
  <sheetFormatPr defaultRowHeight="12.75" x14ac:dyDescent="0.2"/>
  <cols>
    <col min="1" max="1" width="1.42578125" style="298" customWidth="1"/>
    <col min="2" max="2" width="0.85546875" style="298" customWidth="1"/>
    <col min="3" max="3" width="0.7109375" style="298" customWidth="1"/>
    <col min="4" max="5" width="0.5703125" style="298" customWidth="1"/>
    <col min="6" max="6" width="46.42578125" style="298" customWidth="1"/>
    <col min="7" max="7" width="0" style="85" hidden="1" customWidth="1"/>
    <col min="8" max="8" width="6.7109375" style="85" customWidth="1"/>
    <col min="9" max="9" width="4.5703125" style="85" customWidth="1"/>
    <col min="10" max="10" width="11.28515625" style="299" customWidth="1"/>
    <col min="11" max="11" width="4.42578125" style="300" customWidth="1"/>
    <col min="12" max="15" width="0" style="85" hidden="1" customWidth="1"/>
    <col min="16" max="16" width="11" style="301" customWidth="1"/>
    <col min="17" max="18" width="0" style="85" hidden="1" customWidth="1"/>
    <col min="19" max="20" width="11.5703125" style="85" customWidth="1"/>
    <col min="21" max="21" width="8.42578125" style="85" customWidth="1"/>
    <col min="22" max="16384" width="9.140625" style="85"/>
  </cols>
  <sheetData>
    <row r="1" spans="1:21" ht="15" x14ac:dyDescent="0.25">
      <c r="A1" s="148"/>
      <c r="B1" s="148"/>
      <c r="C1" s="148"/>
      <c r="D1" s="148"/>
      <c r="E1" s="148"/>
      <c r="F1" s="148"/>
      <c r="G1" s="149"/>
      <c r="H1" s="149"/>
      <c r="I1" s="150" t="s">
        <v>226</v>
      </c>
      <c r="J1" s="150"/>
      <c r="K1" s="150"/>
      <c r="L1" s="151"/>
      <c r="M1" s="151"/>
      <c r="N1" s="151"/>
      <c r="O1" s="151"/>
      <c r="P1" s="152"/>
      <c r="Q1" s="153"/>
      <c r="R1" s="154"/>
      <c r="U1" s="149"/>
    </row>
    <row r="2" spans="1:21" x14ac:dyDescent="0.2">
      <c r="A2" s="148"/>
      <c r="B2" s="155"/>
      <c r="C2" s="155"/>
      <c r="D2" s="155"/>
      <c r="E2" s="155"/>
      <c r="F2" s="155"/>
      <c r="G2" s="156"/>
      <c r="H2" s="157"/>
      <c r="I2" s="158" t="s">
        <v>227</v>
      </c>
      <c r="J2" s="158"/>
      <c r="K2" s="159"/>
      <c r="L2" s="157"/>
      <c r="M2" s="157"/>
      <c r="N2" s="157"/>
      <c r="O2" s="157"/>
      <c r="P2" s="160"/>
      <c r="Q2" s="156"/>
      <c r="R2" s="153"/>
      <c r="U2" s="149"/>
    </row>
    <row r="3" spans="1:21" x14ac:dyDescent="0.2">
      <c r="A3" s="148"/>
      <c r="B3" s="155"/>
      <c r="C3" s="155"/>
      <c r="D3" s="155"/>
      <c r="E3" s="155"/>
      <c r="F3" s="155"/>
      <c r="G3" s="156"/>
      <c r="H3" s="157"/>
      <c r="I3" s="161" t="s">
        <v>40</v>
      </c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49"/>
    </row>
    <row r="4" spans="1:21" x14ac:dyDescent="0.2">
      <c r="A4" s="148"/>
      <c r="B4" s="155"/>
      <c r="C4" s="155"/>
      <c r="D4" s="155"/>
      <c r="E4" s="155"/>
      <c r="F4" s="155"/>
      <c r="G4" s="156"/>
      <c r="H4" s="157"/>
      <c r="I4" s="161" t="s">
        <v>34</v>
      </c>
      <c r="J4" s="161"/>
      <c r="K4" s="161"/>
      <c r="L4" s="161"/>
      <c r="M4" s="161"/>
      <c r="N4" s="161"/>
      <c r="O4" s="161"/>
      <c r="P4" s="161"/>
      <c r="Q4" s="162"/>
      <c r="R4" s="162"/>
      <c r="S4" s="162"/>
      <c r="T4" s="162"/>
      <c r="U4" s="149"/>
    </row>
    <row r="5" spans="1:21" x14ac:dyDescent="0.2">
      <c r="A5" s="148"/>
      <c r="B5" s="155"/>
      <c r="C5" s="155"/>
      <c r="D5" s="155"/>
      <c r="E5" s="155"/>
      <c r="F5" s="155"/>
      <c r="G5" s="156"/>
      <c r="H5" s="157"/>
      <c r="I5" s="157"/>
      <c r="J5" s="159"/>
      <c r="K5" s="159"/>
      <c r="L5" s="156"/>
      <c r="M5" s="156"/>
      <c r="N5" s="156"/>
      <c r="O5" s="156"/>
      <c r="P5" s="163"/>
      <c r="Q5" s="156"/>
      <c r="R5" s="153"/>
      <c r="S5" s="150"/>
      <c r="T5" s="150"/>
      <c r="U5" s="149"/>
    </row>
    <row r="6" spans="1:21" ht="15.75" x14ac:dyDescent="0.2">
      <c r="A6" s="164" t="s">
        <v>228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49"/>
    </row>
    <row r="7" spans="1:21" ht="15.75" x14ac:dyDescent="0.2">
      <c r="A7" s="166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8" t="s">
        <v>2</v>
      </c>
      <c r="U7" s="149"/>
    </row>
    <row r="8" spans="1:21" ht="22.5" x14ac:dyDescent="0.2">
      <c r="A8" s="169"/>
      <c r="B8" s="170" t="s">
        <v>229</v>
      </c>
      <c r="C8" s="171"/>
      <c r="D8" s="171"/>
      <c r="E8" s="171"/>
      <c r="F8" s="171"/>
      <c r="G8" s="172" t="s">
        <v>230</v>
      </c>
      <c r="H8" s="172" t="s">
        <v>199</v>
      </c>
      <c r="I8" s="172" t="s">
        <v>231</v>
      </c>
      <c r="J8" s="172" t="s">
        <v>232</v>
      </c>
      <c r="K8" s="173" t="s">
        <v>233</v>
      </c>
      <c r="L8" s="172" t="s">
        <v>234</v>
      </c>
      <c r="M8" s="172" t="s">
        <v>235</v>
      </c>
      <c r="N8" s="172" t="s">
        <v>236</v>
      </c>
      <c r="O8" s="172" t="s">
        <v>237</v>
      </c>
      <c r="P8" s="174">
        <v>2022</v>
      </c>
      <c r="Q8" s="174"/>
      <c r="R8" s="175"/>
      <c r="S8" s="174">
        <v>2023</v>
      </c>
      <c r="T8" s="174">
        <v>2024</v>
      </c>
      <c r="U8" s="176"/>
    </row>
    <row r="9" spans="1:21" x14ac:dyDescent="0.2">
      <c r="A9" s="169"/>
      <c r="B9" s="177" t="s">
        <v>238</v>
      </c>
      <c r="C9" s="178"/>
      <c r="D9" s="178"/>
      <c r="E9" s="178"/>
      <c r="F9" s="178"/>
      <c r="G9" s="179">
        <v>100</v>
      </c>
      <c r="H9" s="180">
        <v>1</v>
      </c>
      <c r="I9" s="180">
        <v>0</v>
      </c>
      <c r="J9" s="181">
        <v>0</v>
      </c>
      <c r="K9" s="182">
        <v>0</v>
      </c>
      <c r="L9" s="183">
        <v>2775100</v>
      </c>
      <c r="M9" s="183">
        <v>0</v>
      </c>
      <c r="N9" s="183">
        <v>0</v>
      </c>
      <c r="O9" s="183">
        <v>0</v>
      </c>
      <c r="P9" s="184">
        <f>P10+P15+P25+P30</f>
        <v>4668303.6500000004</v>
      </c>
      <c r="Q9" s="185" t="e">
        <f>Q10+Q15</f>
        <v>#REF!</v>
      </c>
      <c r="R9" s="185" t="e">
        <f>R10+R15</f>
        <v>#REF!</v>
      </c>
      <c r="S9" s="184">
        <f>S10+S15+S25+S30</f>
        <v>4221552</v>
      </c>
      <c r="T9" s="184">
        <f>T10+T15+T25+T30</f>
        <v>4236256</v>
      </c>
      <c r="U9" s="186" t="s">
        <v>239</v>
      </c>
    </row>
    <row r="10" spans="1:21" x14ac:dyDescent="0.2">
      <c r="A10" s="169"/>
      <c r="B10" s="187"/>
      <c r="C10" s="178" t="s">
        <v>240</v>
      </c>
      <c r="D10" s="178"/>
      <c r="E10" s="178"/>
      <c r="F10" s="178"/>
      <c r="G10" s="188">
        <v>102</v>
      </c>
      <c r="H10" s="189">
        <v>1</v>
      </c>
      <c r="I10" s="189">
        <v>2</v>
      </c>
      <c r="J10" s="190">
        <v>0</v>
      </c>
      <c r="K10" s="182">
        <v>0</v>
      </c>
      <c r="L10" s="191">
        <v>585600</v>
      </c>
      <c r="M10" s="183">
        <v>0</v>
      </c>
      <c r="N10" s="183">
        <v>0</v>
      </c>
      <c r="O10" s="192">
        <v>0</v>
      </c>
      <c r="P10" s="184">
        <f>P14</f>
        <v>1138392.9099999999</v>
      </c>
      <c r="Q10" s="185" t="e">
        <f t="shared" ref="Q10:T11" si="0">Q12</f>
        <v>#REF!</v>
      </c>
      <c r="R10" s="185" t="e">
        <f t="shared" si="0"/>
        <v>#REF!</v>
      </c>
      <c r="S10" s="184">
        <f t="shared" si="0"/>
        <v>1140552</v>
      </c>
      <c r="T10" s="184">
        <f t="shared" si="0"/>
        <v>1143156</v>
      </c>
      <c r="U10" s="186" t="s">
        <v>239</v>
      </c>
    </row>
    <row r="11" spans="1:21" ht="56.25" x14ac:dyDescent="0.2">
      <c r="A11" s="169"/>
      <c r="B11" s="187"/>
      <c r="C11" s="193"/>
      <c r="D11" s="194"/>
      <c r="E11" s="194"/>
      <c r="F11" s="194" t="s">
        <v>241</v>
      </c>
      <c r="G11" s="188"/>
      <c r="H11" s="189">
        <v>1</v>
      </c>
      <c r="I11" s="189">
        <v>2</v>
      </c>
      <c r="J11" s="190">
        <v>6700000000</v>
      </c>
      <c r="K11" s="182">
        <v>0</v>
      </c>
      <c r="L11" s="191">
        <v>585600</v>
      </c>
      <c r="M11" s="183">
        <v>0</v>
      </c>
      <c r="N11" s="183">
        <v>0</v>
      </c>
      <c r="O11" s="192">
        <v>0</v>
      </c>
      <c r="P11" s="184">
        <f>P13</f>
        <v>1138392.9099999999</v>
      </c>
      <c r="Q11" s="185" t="e">
        <f t="shared" si="0"/>
        <v>#REF!</v>
      </c>
      <c r="R11" s="185" t="e">
        <f t="shared" si="0"/>
        <v>#REF!</v>
      </c>
      <c r="S11" s="184">
        <f t="shared" si="0"/>
        <v>1140552</v>
      </c>
      <c r="T11" s="184">
        <f t="shared" si="0"/>
        <v>1143156</v>
      </c>
      <c r="U11" s="186"/>
    </row>
    <row r="12" spans="1:21" x14ac:dyDescent="0.2">
      <c r="A12" s="169"/>
      <c r="B12" s="195"/>
      <c r="C12" s="193"/>
      <c r="D12" s="196" t="s">
        <v>242</v>
      </c>
      <c r="E12" s="196"/>
      <c r="F12" s="196"/>
      <c r="G12" s="179">
        <v>102</v>
      </c>
      <c r="H12" s="197">
        <v>1</v>
      </c>
      <c r="I12" s="197">
        <v>2</v>
      </c>
      <c r="J12" s="198">
        <v>6710000000</v>
      </c>
      <c r="K12" s="199">
        <v>0</v>
      </c>
      <c r="L12" s="183">
        <v>585600</v>
      </c>
      <c r="M12" s="183">
        <v>0</v>
      </c>
      <c r="N12" s="183">
        <v>0</v>
      </c>
      <c r="O12" s="183">
        <v>0</v>
      </c>
      <c r="P12" s="200">
        <f>P14</f>
        <v>1138392.9099999999</v>
      </c>
      <c r="Q12" s="201" t="e">
        <f>Q13</f>
        <v>#REF!</v>
      </c>
      <c r="R12" s="201" t="e">
        <f>R13</f>
        <v>#REF!</v>
      </c>
      <c r="S12" s="200">
        <f>S14</f>
        <v>1140552</v>
      </c>
      <c r="T12" s="200">
        <f>T14</f>
        <v>1143156</v>
      </c>
      <c r="U12" s="186" t="s">
        <v>239</v>
      </c>
    </row>
    <row r="13" spans="1:21" x14ac:dyDescent="0.2">
      <c r="A13" s="169"/>
      <c r="B13" s="195"/>
      <c r="C13" s="194"/>
      <c r="D13" s="202"/>
      <c r="E13" s="196" t="s">
        <v>243</v>
      </c>
      <c r="F13" s="196"/>
      <c r="G13" s="179">
        <v>102</v>
      </c>
      <c r="H13" s="197">
        <v>1</v>
      </c>
      <c r="I13" s="197">
        <v>2</v>
      </c>
      <c r="J13" s="198">
        <v>6710010010</v>
      </c>
      <c r="K13" s="199">
        <v>0</v>
      </c>
      <c r="L13" s="183">
        <v>585600</v>
      </c>
      <c r="M13" s="183">
        <v>0</v>
      </c>
      <c r="N13" s="183">
        <v>0</v>
      </c>
      <c r="O13" s="183">
        <v>0</v>
      </c>
      <c r="P13" s="200">
        <f>P14</f>
        <v>1138392.9099999999</v>
      </c>
      <c r="Q13" s="201" t="e">
        <f>#REF!</f>
        <v>#REF!</v>
      </c>
      <c r="R13" s="201" t="e">
        <f>#REF!</f>
        <v>#REF!</v>
      </c>
      <c r="S13" s="200">
        <f>S14</f>
        <v>1140552</v>
      </c>
      <c r="T13" s="200">
        <f>T14</f>
        <v>1143156</v>
      </c>
      <c r="U13" s="186"/>
    </row>
    <row r="14" spans="1:21" ht="22.5" x14ac:dyDescent="0.2">
      <c r="A14" s="169"/>
      <c r="B14" s="195"/>
      <c r="C14" s="194"/>
      <c r="D14" s="202"/>
      <c r="E14" s="202"/>
      <c r="F14" s="203" t="s">
        <v>244</v>
      </c>
      <c r="G14" s="179">
        <v>102</v>
      </c>
      <c r="H14" s="197">
        <v>1</v>
      </c>
      <c r="I14" s="197">
        <v>2</v>
      </c>
      <c r="J14" s="198">
        <v>6710010010</v>
      </c>
      <c r="K14" s="199" t="s">
        <v>245</v>
      </c>
      <c r="L14" s="183">
        <v>585600</v>
      </c>
      <c r="M14" s="183">
        <v>0</v>
      </c>
      <c r="N14" s="183">
        <v>0</v>
      </c>
      <c r="O14" s="183">
        <v>0</v>
      </c>
      <c r="P14" s="200">
        <v>1138392.9099999999</v>
      </c>
      <c r="Q14" s="201">
        <v>764954</v>
      </c>
      <c r="R14" s="201">
        <v>764954</v>
      </c>
      <c r="S14" s="200">
        <v>1140552</v>
      </c>
      <c r="T14" s="200">
        <v>1143156</v>
      </c>
      <c r="U14" s="186"/>
    </row>
    <row r="15" spans="1:21" x14ac:dyDescent="0.2">
      <c r="A15" s="169"/>
      <c r="B15" s="187"/>
      <c r="C15" s="178" t="s">
        <v>246</v>
      </c>
      <c r="D15" s="178"/>
      <c r="E15" s="178"/>
      <c r="F15" s="178"/>
      <c r="G15" s="188">
        <v>104</v>
      </c>
      <c r="H15" s="189">
        <v>1</v>
      </c>
      <c r="I15" s="189">
        <v>4</v>
      </c>
      <c r="J15" s="190">
        <v>0</v>
      </c>
      <c r="K15" s="182">
        <v>0</v>
      </c>
      <c r="L15" s="191">
        <v>2189500</v>
      </c>
      <c r="M15" s="183">
        <v>0</v>
      </c>
      <c r="N15" s="183">
        <v>0</v>
      </c>
      <c r="O15" s="192">
        <v>0</v>
      </c>
      <c r="P15" s="184">
        <f>P16</f>
        <v>3468479.24</v>
      </c>
      <c r="Q15" s="185">
        <f t="shared" ref="Q15:R16" si="1">Q17</f>
        <v>3074094</v>
      </c>
      <c r="R15" s="185">
        <f t="shared" si="1"/>
        <v>3074094</v>
      </c>
      <c r="S15" s="184">
        <f>S16</f>
        <v>3019000</v>
      </c>
      <c r="T15" s="184">
        <f>T17</f>
        <v>3031000</v>
      </c>
      <c r="U15" s="186" t="s">
        <v>239</v>
      </c>
    </row>
    <row r="16" spans="1:21" ht="56.25" x14ac:dyDescent="0.2">
      <c r="A16" s="169"/>
      <c r="B16" s="187"/>
      <c r="C16" s="193"/>
      <c r="D16" s="194"/>
      <c r="E16" s="194"/>
      <c r="F16" s="194" t="s">
        <v>241</v>
      </c>
      <c r="G16" s="188"/>
      <c r="H16" s="189">
        <v>1</v>
      </c>
      <c r="I16" s="189">
        <v>4</v>
      </c>
      <c r="J16" s="190">
        <v>6700000000</v>
      </c>
      <c r="K16" s="182">
        <v>0</v>
      </c>
      <c r="L16" s="191"/>
      <c r="M16" s="183"/>
      <c r="N16" s="183"/>
      <c r="O16" s="192"/>
      <c r="P16" s="184">
        <f>P17</f>
        <v>3468479.24</v>
      </c>
      <c r="Q16" s="185">
        <f t="shared" si="1"/>
        <v>3074094</v>
      </c>
      <c r="R16" s="185">
        <f t="shared" si="1"/>
        <v>3074094</v>
      </c>
      <c r="S16" s="184">
        <f>S18</f>
        <v>3019000</v>
      </c>
      <c r="T16" s="184">
        <f>T18</f>
        <v>3031000</v>
      </c>
      <c r="U16" s="186"/>
    </row>
    <row r="17" spans="1:37" ht="25.5" customHeight="1" x14ac:dyDescent="0.2">
      <c r="A17" s="169"/>
      <c r="B17" s="195"/>
      <c r="C17" s="193"/>
      <c r="D17" s="196" t="s">
        <v>242</v>
      </c>
      <c r="E17" s="196"/>
      <c r="F17" s="196"/>
      <c r="G17" s="188">
        <v>104</v>
      </c>
      <c r="H17" s="204">
        <v>1</v>
      </c>
      <c r="I17" s="204">
        <v>4</v>
      </c>
      <c r="J17" s="198">
        <v>6710000000</v>
      </c>
      <c r="K17" s="199">
        <v>0</v>
      </c>
      <c r="L17" s="191">
        <v>2189500</v>
      </c>
      <c r="M17" s="183">
        <v>0</v>
      </c>
      <c r="N17" s="183">
        <v>0</v>
      </c>
      <c r="O17" s="192">
        <v>0</v>
      </c>
      <c r="P17" s="200">
        <f>P18+P23</f>
        <v>3468479.24</v>
      </c>
      <c r="Q17" s="201">
        <f>Q18</f>
        <v>3074094</v>
      </c>
      <c r="R17" s="201">
        <f>R18</f>
        <v>3074094</v>
      </c>
      <c r="S17" s="200">
        <f>S18</f>
        <v>3019000</v>
      </c>
      <c r="T17" s="200">
        <f>T18</f>
        <v>3031000</v>
      </c>
      <c r="U17" s="186" t="s">
        <v>239</v>
      </c>
    </row>
    <row r="18" spans="1:37" ht="14.25" customHeight="1" x14ac:dyDescent="0.2">
      <c r="A18" s="169"/>
      <c r="B18" s="195"/>
      <c r="C18" s="194"/>
      <c r="D18" s="205"/>
      <c r="E18" s="196" t="s">
        <v>247</v>
      </c>
      <c r="F18" s="196"/>
      <c r="G18" s="188">
        <v>104</v>
      </c>
      <c r="H18" s="204">
        <v>1</v>
      </c>
      <c r="I18" s="204">
        <v>4</v>
      </c>
      <c r="J18" s="198">
        <v>6710010020</v>
      </c>
      <c r="K18" s="199">
        <v>0</v>
      </c>
      <c r="L18" s="191">
        <v>2189500</v>
      </c>
      <c r="M18" s="183">
        <v>0</v>
      </c>
      <c r="N18" s="183">
        <v>0</v>
      </c>
      <c r="O18" s="192">
        <v>0</v>
      </c>
      <c r="P18" s="200">
        <f>P19+P20+P21+P22</f>
        <v>3424879.24</v>
      </c>
      <c r="Q18" s="201">
        <f>Q19+Q20+Q21+Q22</f>
        <v>3074094</v>
      </c>
      <c r="R18" s="201">
        <f>R19+R20+R21+R22</f>
        <v>3074094</v>
      </c>
      <c r="S18" s="200">
        <f>S19+S20+S21+S22</f>
        <v>3019000</v>
      </c>
      <c r="T18" s="200">
        <f>T19+T20+T21+T22</f>
        <v>3031000</v>
      </c>
      <c r="U18" s="186" t="s">
        <v>239</v>
      </c>
    </row>
    <row r="19" spans="1:37" ht="21.75" customHeight="1" x14ac:dyDescent="0.2">
      <c r="A19" s="169"/>
      <c r="B19" s="195"/>
      <c r="C19" s="194"/>
      <c r="D19" s="202"/>
      <c r="E19" s="205"/>
      <c r="F19" s="203" t="s">
        <v>244</v>
      </c>
      <c r="G19" s="188">
        <v>104</v>
      </c>
      <c r="H19" s="204">
        <v>1</v>
      </c>
      <c r="I19" s="204">
        <v>4</v>
      </c>
      <c r="J19" s="198">
        <v>6710010020</v>
      </c>
      <c r="K19" s="199" t="s">
        <v>245</v>
      </c>
      <c r="L19" s="191">
        <v>1396500</v>
      </c>
      <c r="M19" s="183">
        <v>0</v>
      </c>
      <c r="N19" s="183">
        <v>0</v>
      </c>
      <c r="O19" s="192">
        <v>0</v>
      </c>
      <c r="P19" s="200">
        <v>2684265.7400000002</v>
      </c>
      <c r="Q19" s="201">
        <v>1859130</v>
      </c>
      <c r="R19" s="201">
        <v>1859130</v>
      </c>
      <c r="S19" s="200">
        <v>2343600</v>
      </c>
      <c r="T19" s="200">
        <v>2343600</v>
      </c>
      <c r="U19" s="186" t="s">
        <v>239</v>
      </c>
    </row>
    <row r="20" spans="1:37" ht="21.75" customHeight="1" x14ac:dyDescent="0.2">
      <c r="A20" s="169"/>
      <c r="B20" s="195"/>
      <c r="C20" s="194"/>
      <c r="D20" s="202"/>
      <c r="E20" s="205"/>
      <c r="F20" s="203" t="s">
        <v>248</v>
      </c>
      <c r="G20" s="188">
        <v>104</v>
      </c>
      <c r="H20" s="204">
        <v>1</v>
      </c>
      <c r="I20" s="204">
        <v>4</v>
      </c>
      <c r="J20" s="198">
        <v>6710010020</v>
      </c>
      <c r="K20" s="199" t="s">
        <v>249</v>
      </c>
      <c r="L20" s="191">
        <v>721000</v>
      </c>
      <c r="M20" s="183">
        <v>0</v>
      </c>
      <c r="N20" s="183">
        <v>0</v>
      </c>
      <c r="O20" s="192">
        <v>0</v>
      </c>
      <c r="P20" s="200">
        <v>585613.5</v>
      </c>
      <c r="Q20" s="201">
        <v>1114980</v>
      </c>
      <c r="R20" s="201">
        <v>1114980</v>
      </c>
      <c r="S20" s="200">
        <v>572000</v>
      </c>
      <c r="T20" s="200">
        <v>584000</v>
      </c>
      <c r="U20" s="186" t="s">
        <v>239</v>
      </c>
    </row>
    <row r="21" spans="1:37" ht="14.25" customHeight="1" x14ac:dyDescent="0.2">
      <c r="A21" s="169"/>
      <c r="B21" s="195"/>
      <c r="C21" s="194"/>
      <c r="D21" s="202"/>
      <c r="E21" s="205"/>
      <c r="F21" s="203" t="s">
        <v>169</v>
      </c>
      <c r="G21" s="188">
        <v>104</v>
      </c>
      <c r="H21" s="204">
        <v>1</v>
      </c>
      <c r="I21" s="204">
        <v>4</v>
      </c>
      <c r="J21" s="206">
        <v>6710010020</v>
      </c>
      <c r="K21" s="199" t="s">
        <v>250</v>
      </c>
      <c r="L21" s="191">
        <v>37000</v>
      </c>
      <c r="M21" s="183">
        <v>0</v>
      </c>
      <c r="N21" s="183">
        <v>0</v>
      </c>
      <c r="O21" s="192">
        <v>0</v>
      </c>
      <c r="P21" s="200">
        <v>75000</v>
      </c>
      <c r="Q21" s="201">
        <v>19984</v>
      </c>
      <c r="R21" s="201">
        <v>19984</v>
      </c>
      <c r="S21" s="200">
        <v>23400</v>
      </c>
      <c r="T21" s="200">
        <v>23400</v>
      </c>
      <c r="U21" s="186" t="s">
        <v>239</v>
      </c>
    </row>
    <row r="22" spans="1:37" x14ac:dyDescent="0.2">
      <c r="A22" s="169"/>
      <c r="B22" s="195"/>
      <c r="C22" s="194"/>
      <c r="D22" s="202"/>
      <c r="E22" s="205"/>
      <c r="F22" s="203" t="s">
        <v>251</v>
      </c>
      <c r="G22" s="188">
        <v>104</v>
      </c>
      <c r="H22" s="204">
        <v>1</v>
      </c>
      <c r="I22" s="204">
        <v>4</v>
      </c>
      <c r="J22" s="206">
        <v>6710010020</v>
      </c>
      <c r="K22" s="199" t="s">
        <v>252</v>
      </c>
      <c r="L22" s="191">
        <v>35000</v>
      </c>
      <c r="M22" s="183">
        <v>0</v>
      </c>
      <c r="N22" s="183">
        <v>0</v>
      </c>
      <c r="O22" s="192">
        <v>0</v>
      </c>
      <c r="P22" s="200">
        <v>80000</v>
      </c>
      <c r="Q22" s="201">
        <v>80000</v>
      </c>
      <c r="R22" s="201">
        <v>80000</v>
      </c>
      <c r="S22" s="200">
        <v>80000</v>
      </c>
      <c r="T22" s="200">
        <v>80000</v>
      </c>
      <c r="U22" s="186" t="s">
        <v>239</v>
      </c>
    </row>
    <row r="23" spans="1:37" x14ac:dyDescent="0.2">
      <c r="A23" s="169"/>
      <c r="B23" s="195"/>
      <c r="C23" s="194"/>
      <c r="D23" s="202"/>
      <c r="E23" s="205"/>
      <c r="F23" s="203" t="s">
        <v>253</v>
      </c>
      <c r="G23" s="188"/>
      <c r="H23" s="204">
        <v>1</v>
      </c>
      <c r="I23" s="204">
        <v>4</v>
      </c>
      <c r="J23" s="207">
        <v>6710097080</v>
      </c>
      <c r="K23" s="199">
        <v>0</v>
      </c>
      <c r="L23" s="191"/>
      <c r="M23" s="183"/>
      <c r="N23" s="183"/>
      <c r="O23" s="192"/>
      <c r="P23" s="200">
        <v>43600</v>
      </c>
      <c r="Q23" s="201"/>
      <c r="R23" s="201"/>
      <c r="S23" s="200">
        <v>0</v>
      </c>
      <c r="T23" s="200">
        <v>0</v>
      </c>
      <c r="U23" s="186"/>
    </row>
    <row r="24" spans="1:37" ht="22.5" x14ac:dyDescent="0.2">
      <c r="A24" s="169"/>
      <c r="B24" s="195"/>
      <c r="C24" s="194"/>
      <c r="D24" s="202"/>
      <c r="E24" s="202"/>
      <c r="F24" s="203" t="s">
        <v>244</v>
      </c>
      <c r="G24" s="188"/>
      <c r="H24" s="204">
        <v>1</v>
      </c>
      <c r="I24" s="204">
        <v>4</v>
      </c>
      <c r="J24" s="207">
        <v>6710097080</v>
      </c>
      <c r="K24" s="199">
        <v>120</v>
      </c>
      <c r="L24" s="191"/>
      <c r="M24" s="183"/>
      <c r="N24" s="183"/>
      <c r="O24" s="192"/>
      <c r="P24" s="200">
        <v>43600</v>
      </c>
      <c r="Q24" s="201"/>
      <c r="R24" s="201"/>
      <c r="S24" s="200">
        <v>0</v>
      </c>
      <c r="T24" s="200">
        <v>0</v>
      </c>
      <c r="U24" s="186"/>
    </row>
    <row r="25" spans="1:37" ht="38.25" customHeight="1" x14ac:dyDescent="0.2">
      <c r="A25" s="169"/>
      <c r="B25" s="195"/>
      <c r="C25" s="208" t="s">
        <v>206</v>
      </c>
      <c r="D25" s="209"/>
      <c r="E25" s="209"/>
      <c r="F25" s="209"/>
      <c r="G25" s="210"/>
      <c r="H25" s="189">
        <v>1</v>
      </c>
      <c r="I25" s="189">
        <v>6</v>
      </c>
      <c r="J25" s="211">
        <v>0</v>
      </c>
      <c r="K25" s="182">
        <v>0</v>
      </c>
      <c r="L25" s="212"/>
      <c r="M25" s="213"/>
      <c r="N25" s="213"/>
      <c r="O25" s="214"/>
      <c r="P25" s="184">
        <f>P29</f>
        <v>58100</v>
      </c>
      <c r="Q25" s="185"/>
      <c r="R25" s="185"/>
      <c r="S25" s="184">
        <f>S29</f>
        <v>58100</v>
      </c>
      <c r="T25" s="184">
        <f>T29</f>
        <v>58100</v>
      </c>
      <c r="U25" s="186"/>
    </row>
    <row r="26" spans="1:37" ht="45.75" customHeight="1" x14ac:dyDescent="0.2">
      <c r="A26" s="169"/>
      <c r="B26" s="215" t="s">
        <v>254</v>
      </c>
      <c r="C26" s="209"/>
      <c r="D26" s="209"/>
      <c r="E26" s="209"/>
      <c r="F26" s="209"/>
      <c r="G26" s="210"/>
      <c r="H26" s="189">
        <v>1</v>
      </c>
      <c r="I26" s="189">
        <v>6</v>
      </c>
      <c r="J26" s="211">
        <v>6700000000</v>
      </c>
      <c r="K26" s="182">
        <v>0</v>
      </c>
      <c r="L26" s="212"/>
      <c r="M26" s="213"/>
      <c r="N26" s="213"/>
      <c r="O26" s="214"/>
      <c r="P26" s="184">
        <f>P29</f>
        <v>58100</v>
      </c>
      <c r="Q26" s="185"/>
      <c r="R26" s="185"/>
      <c r="S26" s="184">
        <f>S29</f>
        <v>58100</v>
      </c>
      <c r="T26" s="184">
        <f>T29</f>
        <v>58100</v>
      </c>
      <c r="U26" s="186"/>
    </row>
    <row r="27" spans="1:37" ht="24" customHeight="1" x14ac:dyDescent="0.2">
      <c r="A27" s="169"/>
      <c r="B27" s="195"/>
      <c r="C27" s="216"/>
      <c r="D27" s="217" t="s">
        <v>242</v>
      </c>
      <c r="E27" s="218"/>
      <c r="F27" s="218"/>
      <c r="G27" s="188"/>
      <c r="H27" s="204">
        <v>1</v>
      </c>
      <c r="I27" s="204">
        <v>6</v>
      </c>
      <c r="J27" s="219">
        <v>6710000000</v>
      </c>
      <c r="K27" s="199">
        <v>0</v>
      </c>
      <c r="L27" s="191"/>
      <c r="M27" s="183"/>
      <c r="N27" s="183"/>
      <c r="O27" s="192"/>
      <c r="P27" s="200">
        <f>P29</f>
        <v>58100</v>
      </c>
      <c r="Q27" s="201"/>
      <c r="R27" s="201"/>
      <c r="S27" s="200">
        <f>S29</f>
        <v>58100</v>
      </c>
      <c r="T27" s="200">
        <f>T29</f>
        <v>58100</v>
      </c>
      <c r="U27" s="186"/>
    </row>
    <row r="28" spans="1:37" ht="35.25" customHeight="1" x14ac:dyDescent="0.2">
      <c r="A28" s="169"/>
      <c r="B28" s="195"/>
      <c r="C28" s="216"/>
      <c r="D28" s="220"/>
      <c r="E28" s="221"/>
      <c r="F28" s="222" t="s">
        <v>255</v>
      </c>
      <c r="G28" s="188"/>
      <c r="H28" s="204">
        <v>1</v>
      </c>
      <c r="I28" s="204">
        <v>6</v>
      </c>
      <c r="J28" s="219">
        <v>6710010080</v>
      </c>
      <c r="K28" s="199">
        <v>0</v>
      </c>
      <c r="L28" s="191"/>
      <c r="M28" s="183"/>
      <c r="N28" s="183"/>
      <c r="O28" s="192"/>
      <c r="P28" s="200">
        <f>P29</f>
        <v>58100</v>
      </c>
      <c r="Q28" s="201"/>
      <c r="R28" s="201"/>
      <c r="S28" s="200">
        <f>S29</f>
        <v>58100</v>
      </c>
      <c r="T28" s="200">
        <f>T29</f>
        <v>58100</v>
      </c>
      <c r="U28" s="186"/>
    </row>
    <row r="29" spans="1:37" x14ac:dyDescent="0.2">
      <c r="A29" s="169"/>
      <c r="B29" s="195"/>
      <c r="C29" s="216"/>
      <c r="D29" s="220"/>
      <c r="E29" s="221"/>
      <c r="F29" s="203" t="s">
        <v>169</v>
      </c>
      <c r="G29" s="188"/>
      <c r="H29" s="204">
        <v>1</v>
      </c>
      <c r="I29" s="204">
        <v>6</v>
      </c>
      <c r="J29" s="207">
        <v>6710010080</v>
      </c>
      <c r="K29" s="199">
        <v>540</v>
      </c>
      <c r="L29" s="191"/>
      <c r="M29" s="183"/>
      <c r="N29" s="183"/>
      <c r="O29" s="192"/>
      <c r="P29" s="200">
        <v>58100</v>
      </c>
      <c r="Q29" s="201">
        <v>53938</v>
      </c>
      <c r="R29" s="201">
        <v>53938</v>
      </c>
      <c r="S29" s="200">
        <v>58100</v>
      </c>
      <c r="T29" s="200">
        <v>58100</v>
      </c>
      <c r="U29" s="186"/>
      <c r="AK29" s="223"/>
    </row>
    <row r="30" spans="1:37" x14ac:dyDescent="0.2">
      <c r="A30" s="169"/>
      <c r="B30" s="195"/>
      <c r="C30" s="224" t="s">
        <v>207</v>
      </c>
      <c r="D30" s="224"/>
      <c r="E30" s="224"/>
      <c r="F30" s="224"/>
      <c r="G30" s="210"/>
      <c r="H30" s="189">
        <v>1</v>
      </c>
      <c r="I30" s="189">
        <v>13</v>
      </c>
      <c r="J30" s="211">
        <v>0</v>
      </c>
      <c r="K30" s="182">
        <v>0</v>
      </c>
      <c r="L30" s="212"/>
      <c r="M30" s="213"/>
      <c r="N30" s="213"/>
      <c r="O30" s="214"/>
      <c r="P30" s="184">
        <f>P31</f>
        <v>3331.5</v>
      </c>
      <c r="Q30" s="185"/>
      <c r="R30" s="185"/>
      <c r="S30" s="184">
        <f>S33</f>
        <v>3900</v>
      </c>
      <c r="T30" s="184">
        <f>T33</f>
        <v>4000</v>
      </c>
      <c r="U30" s="186"/>
      <c r="AK30" s="223"/>
    </row>
    <row r="31" spans="1:37" ht="22.5" x14ac:dyDescent="0.2">
      <c r="A31" s="169"/>
      <c r="B31" s="195"/>
      <c r="C31" s="194"/>
      <c r="D31" s="202"/>
      <c r="E31" s="202"/>
      <c r="F31" s="225" t="s">
        <v>256</v>
      </c>
      <c r="G31" s="188"/>
      <c r="H31" s="204">
        <v>1</v>
      </c>
      <c r="I31" s="204">
        <v>13</v>
      </c>
      <c r="J31" s="226">
        <v>7700000000</v>
      </c>
      <c r="K31" s="199">
        <v>0</v>
      </c>
      <c r="L31" s="191"/>
      <c r="M31" s="183"/>
      <c r="N31" s="183"/>
      <c r="O31" s="192"/>
      <c r="P31" s="200">
        <f>P32</f>
        <v>3331.5</v>
      </c>
      <c r="Q31" s="201"/>
      <c r="R31" s="201"/>
      <c r="S31" s="200">
        <f>S33</f>
        <v>3900</v>
      </c>
      <c r="T31" s="200">
        <f>T33</f>
        <v>4000</v>
      </c>
      <c r="U31" s="186"/>
      <c r="AK31" s="223"/>
    </row>
    <row r="32" spans="1:37" ht="22.5" x14ac:dyDescent="0.2">
      <c r="A32" s="169"/>
      <c r="B32" s="195"/>
      <c r="C32" s="194"/>
      <c r="D32" s="202"/>
      <c r="E32" s="202"/>
      <c r="F32" s="225" t="s">
        <v>257</v>
      </c>
      <c r="G32" s="188"/>
      <c r="H32" s="204">
        <v>1</v>
      </c>
      <c r="I32" s="204">
        <v>13</v>
      </c>
      <c r="J32" s="226">
        <v>7700095100</v>
      </c>
      <c r="K32" s="199">
        <v>0</v>
      </c>
      <c r="L32" s="191"/>
      <c r="M32" s="183"/>
      <c r="N32" s="183"/>
      <c r="O32" s="192"/>
      <c r="P32" s="200">
        <f>P33</f>
        <v>3331.5</v>
      </c>
      <c r="Q32" s="201"/>
      <c r="R32" s="201"/>
      <c r="S32" s="200">
        <f>S33</f>
        <v>3900</v>
      </c>
      <c r="T32" s="200">
        <f>T33</f>
        <v>4000</v>
      </c>
      <c r="U32" s="186"/>
      <c r="AK32" s="223"/>
    </row>
    <row r="33" spans="1:21" x14ac:dyDescent="0.2">
      <c r="A33" s="169"/>
      <c r="B33" s="195"/>
      <c r="C33" s="194"/>
      <c r="D33" s="202"/>
      <c r="E33" s="202"/>
      <c r="F33" s="225" t="s">
        <v>251</v>
      </c>
      <c r="G33" s="188"/>
      <c r="H33" s="204">
        <v>1</v>
      </c>
      <c r="I33" s="204">
        <v>13</v>
      </c>
      <c r="J33" s="226">
        <v>7700095100</v>
      </c>
      <c r="K33" s="199">
        <v>850</v>
      </c>
      <c r="L33" s="191"/>
      <c r="M33" s="183"/>
      <c r="N33" s="183"/>
      <c r="O33" s="192"/>
      <c r="P33" s="200">
        <v>3331.5</v>
      </c>
      <c r="Q33" s="201"/>
      <c r="R33" s="201"/>
      <c r="S33" s="200">
        <v>3900</v>
      </c>
      <c r="T33" s="200">
        <v>4000</v>
      </c>
      <c r="U33" s="186"/>
    </row>
    <row r="34" spans="1:21" x14ac:dyDescent="0.2">
      <c r="A34" s="169"/>
      <c r="B34" s="227" t="s">
        <v>208</v>
      </c>
      <c r="C34" s="227"/>
      <c r="D34" s="227"/>
      <c r="E34" s="227"/>
      <c r="F34" s="227"/>
      <c r="G34" s="188">
        <v>200</v>
      </c>
      <c r="H34" s="189">
        <v>2</v>
      </c>
      <c r="I34" s="189">
        <v>0</v>
      </c>
      <c r="J34" s="190">
        <v>0</v>
      </c>
      <c r="K34" s="182">
        <v>0</v>
      </c>
      <c r="L34" s="191">
        <v>167500</v>
      </c>
      <c r="M34" s="183">
        <v>0</v>
      </c>
      <c r="N34" s="183">
        <v>0</v>
      </c>
      <c r="O34" s="192">
        <v>0</v>
      </c>
      <c r="P34" s="184">
        <f>P35</f>
        <v>261700</v>
      </c>
      <c r="Q34" s="185">
        <f>Q35</f>
        <v>237615.33</v>
      </c>
      <c r="R34" s="185">
        <f>R35</f>
        <v>237615.33</v>
      </c>
      <c r="S34" s="184">
        <f>S35</f>
        <v>270500</v>
      </c>
      <c r="T34" s="184">
        <f>T35</f>
        <v>280100</v>
      </c>
      <c r="U34" s="186" t="s">
        <v>239</v>
      </c>
    </row>
    <row r="35" spans="1:21" x14ac:dyDescent="0.2">
      <c r="A35" s="169"/>
      <c r="B35" s="187"/>
      <c r="C35" s="228" t="s">
        <v>209</v>
      </c>
      <c r="D35" s="228"/>
      <c r="E35" s="228"/>
      <c r="F35" s="228"/>
      <c r="G35" s="229">
        <v>203</v>
      </c>
      <c r="H35" s="230">
        <v>2</v>
      </c>
      <c r="I35" s="230">
        <v>3</v>
      </c>
      <c r="J35" s="231">
        <v>0</v>
      </c>
      <c r="K35" s="232">
        <v>0</v>
      </c>
      <c r="L35" s="233">
        <v>167500</v>
      </c>
      <c r="M35" s="234">
        <v>0</v>
      </c>
      <c r="N35" s="234">
        <v>0</v>
      </c>
      <c r="O35" s="235">
        <v>0</v>
      </c>
      <c r="P35" s="184">
        <f>P37</f>
        <v>261700</v>
      </c>
      <c r="Q35" s="185">
        <f>Q37</f>
        <v>237615.33</v>
      </c>
      <c r="R35" s="185">
        <f>R37</f>
        <v>237615.33</v>
      </c>
      <c r="S35" s="184">
        <f>S37</f>
        <v>270500</v>
      </c>
      <c r="T35" s="184">
        <f>T37</f>
        <v>280100</v>
      </c>
      <c r="U35" s="186" t="s">
        <v>239</v>
      </c>
    </row>
    <row r="36" spans="1:21" ht="56.25" x14ac:dyDescent="0.2">
      <c r="A36" s="169"/>
      <c r="B36" s="187"/>
      <c r="C36" s="236"/>
      <c r="D36" s="237"/>
      <c r="E36" s="237"/>
      <c r="F36" s="237" t="s">
        <v>241</v>
      </c>
      <c r="G36" s="229"/>
      <c r="H36" s="230">
        <v>2</v>
      </c>
      <c r="I36" s="230">
        <v>3</v>
      </c>
      <c r="J36" s="190">
        <v>6700000000</v>
      </c>
      <c r="K36" s="232">
        <v>0</v>
      </c>
      <c r="L36" s="233"/>
      <c r="M36" s="234"/>
      <c r="N36" s="234"/>
      <c r="O36" s="235"/>
      <c r="P36" s="184">
        <f>P38</f>
        <v>261700</v>
      </c>
      <c r="Q36" s="185">
        <f>Q38</f>
        <v>237615.33</v>
      </c>
      <c r="R36" s="185">
        <f>R38</f>
        <v>237615.33</v>
      </c>
      <c r="S36" s="184">
        <f>S39+S40</f>
        <v>270500</v>
      </c>
      <c r="T36" s="184">
        <f>T38</f>
        <v>280100</v>
      </c>
      <c r="U36" s="186"/>
    </row>
    <row r="37" spans="1:21" x14ac:dyDescent="0.2">
      <c r="A37" s="169"/>
      <c r="B37" s="195"/>
      <c r="C37" s="236"/>
      <c r="D37" s="238" t="s">
        <v>258</v>
      </c>
      <c r="E37" s="238"/>
      <c r="F37" s="238"/>
      <c r="G37" s="239">
        <v>203</v>
      </c>
      <c r="H37" s="240">
        <v>2</v>
      </c>
      <c r="I37" s="240">
        <v>3</v>
      </c>
      <c r="J37" s="198">
        <v>6720000000</v>
      </c>
      <c r="K37" s="241">
        <v>0</v>
      </c>
      <c r="L37" s="234">
        <v>167500</v>
      </c>
      <c r="M37" s="234">
        <v>0</v>
      </c>
      <c r="N37" s="234">
        <v>0</v>
      </c>
      <c r="O37" s="234">
        <v>0</v>
      </c>
      <c r="P37" s="200">
        <f>P38</f>
        <v>261700</v>
      </c>
      <c r="Q37" s="201">
        <f>Q38</f>
        <v>237615.33</v>
      </c>
      <c r="R37" s="201">
        <f>R38</f>
        <v>237615.33</v>
      </c>
      <c r="S37" s="200">
        <f>S38</f>
        <v>270500</v>
      </c>
      <c r="T37" s="200">
        <f>T38</f>
        <v>280100</v>
      </c>
      <c r="U37" s="186" t="s">
        <v>239</v>
      </c>
    </row>
    <row r="38" spans="1:21" x14ac:dyDescent="0.2">
      <c r="A38" s="169"/>
      <c r="B38" s="195"/>
      <c r="C38" s="237"/>
      <c r="D38" s="242"/>
      <c r="E38" s="238" t="s">
        <v>259</v>
      </c>
      <c r="F38" s="238"/>
      <c r="G38" s="239">
        <v>203</v>
      </c>
      <c r="H38" s="240">
        <v>2</v>
      </c>
      <c r="I38" s="240">
        <v>3</v>
      </c>
      <c r="J38" s="198">
        <v>6720051180</v>
      </c>
      <c r="K38" s="241">
        <v>0</v>
      </c>
      <c r="L38" s="234">
        <v>167500</v>
      </c>
      <c r="M38" s="234">
        <v>0</v>
      </c>
      <c r="N38" s="234">
        <v>0</v>
      </c>
      <c r="O38" s="234">
        <v>0</v>
      </c>
      <c r="P38" s="200">
        <f>P39+P40</f>
        <v>261700</v>
      </c>
      <c r="Q38" s="201">
        <f>Q39+Q40</f>
        <v>237615.33</v>
      </c>
      <c r="R38" s="201">
        <f>R39+R40</f>
        <v>237615.33</v>
      </c>
      <c r="S38" s="200">
        <f>S39+S40</f>
        <v>270500</v>
      </c>
      <c r="T38" s="200">
        <f>T39+T40</f>
        <v>280100</v>
      </c>
      <c r="U38" s="186" t="s">
        <v>239</v>
      </c>
    </row>
    <row r="39" spans="1:21" ht="22.5" x14ac:dyDescent="0.2">
      <c r="A39" s="169"/>
      <c r="B39" s="195"/>
      <c r="C39" s="237"/>
      <c r="D39" s="242"/>
      <c r="E39" s="243"/>
      <c r="F39" s="244" t="s">
        <v>244</v>
      </c>
      <c r="G39" s="229">
        <v>203</v>
      </c>
      <c r="H39" s="245">
        <v>2</v>
      </c>
      <c r="I39" s="245">
        <v>3</v>
      </c>
      <c r="J39" s="198">
        <v>6720051180</v>
      </c>
      <c r="K39" s="241" t="s">
        <v>245</v>
      </c>
      <c r="L39" s="233">
        <v>146900</v>
      </c>
      <c r="M39" s="234">
        <v>0</v>
      </c>
      <c r="N39" s="234">
        <v>0</v>
      </c>
      <c r="O39" s="235">
        <v>0</v>
      </c>
      <c r="P39" s="200">
        <v>256984.33</v>
      </c>
      <c r="Q39" s="201">
        <v>230149.33</v>
      </c>
      <c r="R39" s="201">
        <v>230149.33</v>
      </c>
      <c r="S39" s="200">
        <v>260400</v>
      </c>
      <c r="T39" s="200">
        <v>273420</v>
      </c>
      <c r="U39" s="186" t="s">
        <v>239</v>
      </c>
    </row>
    <row r="40" spans="1:21" ht="22.5" x14ac:dyDescent="0.2">
      <c r="A40" s="169"/>
      <c r="B40" s="195"/>
      <c r="C40" s="237"/>
      <c r="D40" s="242"/>
      <c r="E40" s="243"/>
      <c r="F40" s="244" t="s">
        <v>248</v>
      </c>
      <c r="G40" s="229">
        <v>203</v>
      </c>
      <c r="H40" s="245">
        <v>2</v>
      </c>
      <c r="I40" s="245">
        <v>3</v>
      </c>
      <c r="J40" s="198">
        <v>6720051180</v>
      </c>
      <c r="K40" s="241" t="s">
        <v>249</v>
      </c>
      <c r="L40" s="233">
        <v>20600</v>
      </c>
      <c r="M40" s="234">
        <v>0</v>
      </c>
      <c r="N40" s="234">
        <v>0</v>
      </c>
      <c r="O40" s="235">
        <v>0</v>
      </c>
      <c r="P40" s="200">
        <v>4715.67</v>
      </c>
      <c r="Q40" s="201">
        <v>7466</v>
      </c>
      <c r="R40" s="201">
        <v>7466</v>
      </c>
      <c r="S40" s="200">
        <v>10100</v>
      </c>
      <c r="T40" s="200">
        <v>6680</v>
      </c>
      <c r="U40" s="186" t="s">
        <v>239</v>
      </c>
    </row>
    <row r="41" spans="1:21" x14ac:dyDescent="0.2">
      <c r="A41" s="169"/>
      <c r="B41" s="227" t="s">
        <v>210</v>
      </c>
      <c r="C41" s="227"/>
      <c r="D41" s="227"/>
      <c r="E41" s="227"/>
      <c r="F41" s="227"/>
      <c r="G41" s="188">
        <v>300</v>
      </c>
      <c r="H41" s="189">
        <v>3</v>
      </c>
      <c r="I41" s="189">
        <v>0</v>
      </c>
      <c r="J41" s="190">
        <v>0</v>
      </c>
      <c r="K41" s="182">
        <v>0</v>
      </c>
      <c r="L41" s="191">
        <v>126000</v>
      </c>
      <c r="M41" s="183">
        <v>0</v>
      </c>
      <c r="N41" s="183">
        <v>0</v>
      </c>
      <c r="O41" s="192">
        <v>0</v>
      </c>
      <c r="P41" s="184">
        <f>P42+P47</f>
        <v>430000</v>
      </c>
      <c r="Q41" s="185" t="e">
        <f>#REF!+Q42+Q47</f>
        <v>#REF!</v>
      </c>
      <c r="R41" s="185" t="e">
        <f>#REF!+R42+R47</f>
        <v>#REF!</v>
      </c>
      <c r="S41" s="184">
        <f>S42+S47</f>
        <v>430000</v>
      </c>
      <c r="T41" s="184">
        <f>T42+T47</f>
        <v>430000</v>
      </c>
      <c r="U41" s="186" t="s">
        <v>239</v>
      </c>
    </row>
    <row r="42" spans="1:21" x14ac:dyDescent="0.2">
      <c r="A42" s="169"/>
      <c r="B42" s="187"/>
      <c r="C42" s="178" t="s">
        <v>211</v>
      </c>
      <c r="D42" s="178"/>
      <c r="E42" s="178"/>
      <c r="F42" s="178"/>
      <c r="G42" s="179">
        <v>310</v>
      </c>
      <c r="H42" s="180">
        <v>3</v>
      </c>
      <c r="I42" s="180">
        <v>10</v>
      </c>
      <c r="J42" s="181">
        <v>0</v>
      </c>
      <c r="K42" s="182">
        <v>0</v>
      </c>
      <c r="L42" s="183">
        <v>95400</v>
      </c>
      <c r="M42" s="183">
        <v>0</v>
      </c>
      <c r="N42" s="183">
        <v>0</v>
      </c>
      <c r="O42" s="183">
        <v>0</v>
      </c>
      <c r="P42" s="184">
        <f t="shared" ref="P42:T43" si="2">P44</f>
        <v>400000</v>
      </c>
      <c r="Q42" s="185" t="e">
        <f t="shared" si="2"/>
        <v>#REF!</v>
      </c>
      <c r="R42" s="185" t="e">
        <f t="shared" si="2"/>
        <v>#REF!</v>
      </c>
      <c r="S42" s="184">
        <f t="shared" si="2"/>
        <v>400000</v>
      </c>
      <c r="T42" s="184">
        <f t="shared" si="2"/>
        <v>400000</v>
      </c>
      <c r="U42" s="186" t="s">
        <v>239</v>
      </c>
    </row>
    <row r="43" spans="1:21" ht="56.25" x14ac:dyDescent="0.2">
      <c r="A43" s="169"/>
      <c r="B43" s="187"/>
      <c r="C43" s="194"/>
      <c r="D43" s="194"/>
      <c r="E43" s="194"/>
      <c r="F43" s="194" t="s">
        <v>241</v>
      </c>
      <c r="G43" s="179"/>
      <c r="H43" s="180">
        <v>3</v>
      </c>
      <c r="I43" s="180">
        <v>10</v>
      </c>
      <c r="J43" s="190">
        <v>6700000000</v>
      </c>
      <c r="K43" s="182">
        <v>0</v>
      </c>
      <c r="L43" s="183"/>
      <c r="M43" s="183"/>
      <c r="N43" s="183"/>
      <c r="O43" s="183"/>
      <c r="P43" s="184">
        <f t="shared" si="2"/>
        <v>400000</v>
      </c>
      <c r="Q43" s="185" t="e">
        <f t="shared" si="2"/>
        <v>#REF!</v>
      </c>
      <c r="R43" s="185" t="e">
        <f t="shared" si="2"/>
        <v>#REF!</v>
      </c>
      <c r="S43" s="184">
        <f t="shared" si="2"/>
        <v>400000</v>
      </c>
      <c r="T43" s="184">
        <f t="shared" si="2"/>
        <v>400000</v>
      </c>
      <c r="U43" s="186"/>
    </row>
    <row r="44" spans="1:21" x14ac:dyDescent="0.2">
      <c r="A44" s="169"/>
      <c r="B44" s="195"/>
      <c r="C44" s="194"/>
      <c r="D44" s="196" t="s">
        <v>260</v>
      </c>
      <c r="E44" s="196"/>
      <c r="F44" s="196"/>
      <c r="G44" s="179">
        <v>310</v>
      </c>
      <c r="H44" s="197">
        <v>3</v>
      </c>
      <c r="I44" s="197">
        <v>10</v>
      </c>
      <c r="J44" s="198">
        <v>6730000000</v>
      </c>
      <c r="K44" s="199">
        <v>0</v>
      </c>
      <c r="L44" s="183">
        <v>95400</v>
      </c>
      <c r="M44" s="183">
        <v>0</v>
      </c>
      <c r="N44" s="183">
        <v>0</v>
      </c>
      <c r="O44" s="183">
        <v>0</v>
      </c>
      <c r="P44" s="200">
        <f>P45</f>
        <v>400000</v>
      </c>
      <c r="Q44" s="201" t="e">
        <f>Q45</f>
        <v>#REF!</v>
      </c>
      <c r="R44" s="201" t="e">
        <f>R45</f>
        <v>#REF!</v>
      </c>
      <c r="S44" s="200">
        <f>S45</f>
        <v>400000</v>
      </c>
      <c r="T44" s="200">
        <f>T45</f>
        <v>400000</v>
      </c>
      <c r="U44" s="186" t="s">
        <v>239</v>
      </c>
    </row>
    <row r="45" spans="1:21" x14ac:dyDescent="0.2">
      <c r="A45" s="169"/>
      <c r="B45" s="195"/>
      <c r="C45" s="194"/>
      <c r="D45" s="205"/>
      <c r="E45" s="196" t="s">
        <v>261</v>
      </c>
      <c r="F45" s="196"/>
      <c r="G45" s="188">
        <v>310</v>
      </c>
      <c r="H45" s="197">
        <v>3</v>
      </c>
      <c r="I45" s="197">
        <v>10</v>
      </c>
      <c r="J45" s="198">
        <v>6730095020</v>
      </c>
      <c r="K45" s="199">
        <v>0</v>
      </c>
      <c r="L45" s="183">
        <v>95400</v>
      </c>
      <c r="M45" s="183">
        <v>0</v>
      </c>
      <c r="N45" s="183">
        <v>0</v>
      </c>
      <c r="O45" s="183">
        <v>0</v>
      </c>
      <c r="P45" s="200">
        <f>P46</f>
        <v>400000</v>
      </c>
      <c r="Q45" s="201" t="e">
        <f>#REF!+Q46</f>
        <v>#REF!</v>
      </c>
      <c r="R45" s="201" t="e">
        <f>#REF!+R46</f>
        <v>#REF!</v>
      </c>
      <c r="S45" s="200">
        <f>S46</f>
        <v>400000</v>
      </c>
      <c r="T45" s="200">
        <f>T46</f>
        <v>400000</v>
      </c>
      <c r="U45" s="186" t="s">
        <v>239</v>
      </c>
    </row>
    <row r="46" spans="1:21" ht="22.5" x14ac:dyDescent="0.2">
      <c r="A46" s="169"/>
      <c r="B46" s="195"/>
      <c r="C46" s="194"/>
      <c r="D46" s="202"/>
      <c r="E46" s="205"/>
      <c r="F46" s="203" t="s">
        <v>248</v>
      </c>
      <c r="G46" s="188">
        <v>310</v>
      </c>
      <c r="H46" s="204">
        <v>3</v>
      </c>
      <c r="I46" s="204">
        <v>10</v>
      </c>
      <c r="J46" s="198">
        <v>6730095020</v>
      </c>
      <c r="K46" s="199" t="s">
        <v>249</v>
      </c>
      <c r="L46" s="191">
        <v>85000</v>
      </c>
      <c r="M46" s="183">
        <v>0</v>
      </c>
      <c r="N46" s="183">
        <v>0</v>
      </c>
      <c r="O46" s="192">
        <v>0</v>
      </c>
      <c r="P46" s="200">
        <v>400000</v>
      </c>
      <c r="Q46" s="201">
        <v>390300</v>
      </c>
      <c r="R46" s="201">
        <v>390300</v>
      </c>
      <c r="S46" s="200">
        <v>400000</v>
      </c>
      <c r="T46" s="200">
        <v>400000</v>
      </c>
      <c r="U46" s="186" t="s">
        <v>239</v>
      </c>
    </row>
    <row r="47" spans="1:21" x14ac:dyDescent="0.2">
      <c r="A47" s="169"/>
      <c r="B47" s="195"/>
      <c r="C47" s="246" t="s">
        <v>212</v>
      </c>
      <c r="D47" s="247"/>
      <c r="E47" s="247"/>
      <c r="F47" s="248"/>
      <c r="G47" s="210"/>
      <c r="H47" s="189">
        <v>3</v>
      </c>
      <c r="I47" s="189">
        <v>14</v>
      </c>
      <c r="J47" s="190">
        <v>0</v>
      </c>
      <c r="K47" s="182">
        <v>0</v>
      </c>
      <c r="L47" s="212"/>
      <c r="M47" s="213"/>
      <c r="N47" s="213"/>
      <c r="O47" s="214"/>
      <c r="P47" s="184">
        <f t="shared" ref="P47:T48" si="3">P49</f>
        <v>30000</v>
      </c>
      <c r="Q47" s="185">
        <f t="shared" si="3"/>
        <v>0</v>
      </c>
      <c r="R47" s="185">
        <f t="shared" si="3"/>
        <v>0</v>
      </c>
      <c r="S47" s="184">
        <f t="shared" si="3"/>
        <v>30000</v>
      </c>
      <c r="T47" s="184">
        <f t="shared" si="3"/>
        <v>30000</v>
      </c>
      <c r="U47" s="186"/>
    </row>
    <row r="48" spans="1:21" ht="56.25" x14ac:dyDescent="0.2">
      <c r="A48" s="169"/>
      <c r="B48" s="195"/>
      <c r="C48" s="249"/>
      <c r="D48" s="249"/>
      <c r="E48" s="249"/>
      <c r="F48" s="194" t="s">
        <v>241</v>
      </c>
      <c r="G48" s="210"/>
      <c r="H48" s="189">
        <v>3</v>
      </c>
      <c r="I48" s="189">
        <v>14</v>
      </c>
      <c r="J48" s="190">
        <v>6700000000</v>
      </c>
      <c r="K48" s="182">
        <v>0</v>
      </c>
      <c r="L48" s="212"/>
      <c r="M48" s="213"/>
      <c r="N48" s="213"/>
      <c r="O48" s="214"/>
      <c r="P48" s="184">
        <f t="shared" si="3"/>
        <v>30000</v>
      </c>
      <c r="Q48" s="185">
        <f t="shared" si="3"/>
        <v>0</v>
      </c>
      <c r="R48" s="185">
        <f t="shared" si="3"/>
        <v>0</v>
      </c>
      <c r="S48" s="184">
        <f t="shared" si="3"/>
        <v>30000</v>
      </c>
      <c r="T48" s="184">
        <f t="shared" si="3"/>
        <v>30000</v>
      </c>
      <c r="U48" s="186"/>
    </row>
    <row r="49" spans="1:21" ht="33.75" x14ac:dyDescent="0.2">
      <c r="A49" s="169"/>
      <c r="B49" s="195"/>
      <c r="C49" s="216"/>
      <c r="D49" s="220"/>
      <c r="E49" s="221"/>
      <c r="F49" s="250" t="s">
        <v>262</v>
      </c>
      <c r="G49" s="179"/>
      <c r="H49" s="197">
        <v>3</v>
      </c>
      <c r="I49" s="197">
        <v>14</v>
      </c>
      <c r="J49" s="198">
        <v>6740000000</v>
      </c>
      <c r="K49" s="199">
        <v>0</v>
      </c>
      <c r="L49" s="183"/>
      <c r="M49" s="183"/>
      <c r="N49" s="183"/>
      <c r="O49" s="183"/>
      <c r="P49" s="200">
        <f t="shared" ref="P49:T50" si="4">P50</f>
        <v>30000</v>
      </c>
      <c r="Q49" s="201">
        <f t="shared" si="4"/>
        <v>0</v>
      </c>
      <c r="R49" s="201">
        <f t="shared" si="4"/>
        <v>0</v>
      </c>
      <c r="S49" s="200">
        <f t="shared" si="4"/>
        <v>30000</v>
      </c>
      <c r="T49" s="200">
        <f t="shared" si="4"/>
        <v>30000</v>
      </c>
      <c r="U49" s="186"/>
    </row>
    <row r="50" spans="1:21" x14ac:dyDescent="0.2">
      <c r="A50" s="169"/>
      <c r="B50" s="195"/>
      <c r="C50" s="216"/>
      <c r="D50" s="220"/>
      <c r="E50" s="221"/>
      <c r="F50" s="250" t="s">
        <v>263</v>
      </c>
      <c r="G50" s="179"/>
      <c r="H50" s="197">
        <v>3</v>
      </c>
      <c r="I50" s="197">
        <v>14</v>
      </c>
      <c r="J50" s="198">
        <v>6740020040</v>
      </c>
      <c r="K50" s="199">
        <v>0</v>
      </c>
      <c r="L50" s="183"/>
      <c r="M50" s="183"/>
      <c r="N50" s="183"/>
      <c r="O50" s="183"/>
      <c r="P50" s="200">
        <f t="shared" si="4"/>
        <v>30000</v>
      </c>
      <c r="Q50" s="201">
        <f t="shared" si="4"/>
        <v>0</v>
      </c>
      <c r="R50" s="201">
        <f t="shared" si="4"/>
        <v>0</v>
      </c>
      <c r="S50" s="200">
        <f t="shared" si="4"/>
        <v>30000</v>
      </c>
      <c r="T50" s="200">
        <f t="shared" si="4"/>
        <v>30000</v>
      </c>
      <c r="U50" s="186"/>
    </row>
    <row r="51" spans="1:21" ht="22.5" x14ac:dyDescent="0.2">
      <c r="A51" s="169"/>
      <c r="B51" s="195"/>
      <c r="C51" s="216"/>
      <c r="D51" s="220"/>
      <c r="E51" s="221"/>
      <c r="F51" s="203" t="s">
        <v>248</v>
      </c>
      <c r="G51" s="179"/>
      <c r="H51" s="197">
        <v>3</v>
      </c>
      <c r="I51" s="197">
        <v>14</v>
      </c>
      <c r="J51" s="198">
        <v>6740020040</v>
      </c>
      <c r="K51" s="199">
        <v>240</v>
      </c>
      <c r="L51" s="183"/>
      <c r="M51" s="183"/>
      <c r="N51" s="183"/>
      <c r="O51" s="183"/>
      <c r="P51" s="200">
        <v>30000</v>
      </c>
      <c r="Q51" s="201"/>
      <c r="R51" s="201"/>
      <c r="S51" s="200">
        <v>30000</v>
      </c>
      <c r="T51" s="200">
        <v>30000</v>
      </c>
      <c r="U51" s="186"/>
    </row>
    <row r="52" spans="1:21" x14ac:dyDescent="0.2">
      <c r="A52" s="169"/>
      <c r="B52" s="227" t="s">
        <v>213</v>
      </c>
      <c r="C52" s="227"/>
      <c r="D52" s="227"/>
      <c r="E52" s="227"/>
      <c r="F52" s="227"/>
      <c r="G52" s="188">
        <v>400</v>
      </c>
      <c r="H52" s="189">
        <v>4</v>
      </c>
      <c r="I52" s="189">
        <v>0</v>
      </c>
      <c r="J52" s="190">
        <v>0</v>
      </c>
      <c r="K52" s="182">
        <v>0</v>
      </c>
      <c r="L52" s="191">
        <v>1405800</v>
      </c>
      <c r="M52" s="183">
        <v>0</v>
      </c>
      <c r="N52" s="183">
        <v>0</v>
      </c>
      <c r="O52" s="192">
        <v>0</v>
      </c>
      <c r="P52" s="184">
        <f>P53</f>
        <v>1622960</v>
      </c>
      <c r="Q52" s="185">
        <f>Q53</f>
        <v>1047000</v>
      </c>
      <c r="R52" s="185">
        <f>R53</f>
        <v>1047000</v>
      </c>
      <c r="S52" s="184">
        <f>S53</f>
        <v>1263000</v>
      </c>
      <c r="T52" s="184">
        <f>T53+T58</f>
        <v>1653000</v>
      </c>
      <c r="U52" s="186" t="s">
        <v>239</v>
      </c>
    </row>
    <row r="53" spans="1:21" x14ac:dyDescent="0.2">
      <c r="A53" s="169"/>
      <c r="B53" s="187"/>
      <c r="C53" s="178" t="s">
        <v>214</v>
      </c>
      <c r="D53" s="178"/>
      <c r="E53" s="178"/>
      <c r="F53" s="178"/>
      <c r="G53" s="188">
        <v>409</v>
      </c>
      <c r="H53" s="189">
        <v>4</v>
      </c>
      <c r="I53" s="189">
        <v>9</v>
      </c>
      <c r="J53" s="190">
        <v>0</v>
      </c>
      <c r="K53" s="182">
        <v>0</v>
      </c>
      <c r="L53" s="191">
        <v>1400000</v>
      </c>
      <c r="M53" s="183">
        <v>0</v>
      </c>
      <c r="N53" s="183">
        <v>0</v>
      </c>
      <c r="O53" s="192">
        <v>0</v>
      </c>
      <c r="P53" s="184">
        <f t="shared" ref="P53:T54" si="5">P55</f>
        <v>1622960</v>
      </c>
      <c r="Q53" s="185">
        <f t="shared" si="5"/>
        <v>1047000</v>
      </c>
      <c r="R53" s="185">
        <f t="shared" si="5"/>
        <v>1047000</v>
      </c>
      <c r="S53" s="184">
        <f t="shared" si="5"/>
        <v>1263000</v>
      </c>
      <c r="T53" s="184">
        <f t="shared" si="5"/>
        <v>1290000</v>
      </c>
      <c r="U53" s="186" t="s">
        <v>239</v>
      </c>
    </row>
    <row r="54" spans="1:21" ht="56.25" x14ac:dyDescent="0.2">
      <c r="A54" s="169"/>
      <c r="B54" s="187"/>
      <c r="C54" s="193"/>
      <c r="D54" s="194"/>
      <c r="E54" s="194"/>
      <c r="F54" s="194" t="s">
        <v>241</v>
      </c>
      <c r="G54" s="188"/>
      <c r="H54" s="189">
        <v>4</v>
      </c>
      <c r="I54" s="189">
        <v>9</v>
      </c>
      <c r="J54" s="190">
        <v>6700000000</v>
      </c>
      <c r="K54" s="182">
        <v>0</v>
      </c>
      <c r="L54" s="191"/>
      <c r="M54" s="183"/>
      <c r="N54" s="183"/>
      <c r="O54" s="192"/>
      <c r="P54" s="184">
        <f>P55</f>
        <v>1622960</v>
      </c>
      <c r="Q54" s="185">
        <f t="shared" si="5"/>
        <v>1047000</v>
      </c>
      <c r="R54" s="185">
        <f t="shared" si="5"/>
        <v>1047000</v>
      </c>
      <c r="S54" s="184">
        <f t="shared" si="5"/>
        <v>1263000</v>
      </c>
      <c r="T54" s="184">
        <f t="shared" si="5"/>
        <v>1290000</v>
      </c>
      <c r="U54" s="186"/>
    </row>
    <row r="55" spans="1:21" x14ac:dyDescent="0.2">
      <c r="A55" s="169"/>
      <c r="B55" s="195"/>
      <c r="C55" s="193"/>
      <c r="D55" s="196" t="s">
        <v>264</v>
      </c>
      <c r="E55" s="196"/>
      <c r="F55" s="196"/>
      <c r="G55" s="179">
        <v>409</v>
      </c>
      <c r="H55" s="197">
        <v>4</v>
      </c>
      <c r="I55" s="197">
        <v>9</v>
      </c>
      <c r="J55" s="198">
        <v>6750000000</v>
      </c>
      <c r="K55" s="199">
        <v>0</v>
      </c>
      <c r="L55" s="183">
        <v>1400000</v>
      </c>
      <c r="M55" s="183">
        <v>0</v>
      </c>
      <c r="N55" s="183">
        <v>0</v>
      </c>
      <c r="O55" s="183">
        <v>0</v>
      </c>
      <c r="P55" s="200">
        <f>P56</f>
        <v>1622960</v>
      </c>
      <c r="Q55" s="201">
        <f t="shared" ref="P55:U56" si="6">Q56</f>
        <v>1047000</v>
      </c>
      <c r="R55" s="201">
        <f t="shared" si="6"/>
        <v>1047000</v>
      </c>
      <c r="S55" s="200">
        <f t="shared" si="6"/>
        <v>1263000</v>
      </c>
      <c r="T55" s="200">
        <f t="shared" si="6"/>
        <v>1290000</v>
      </c>
      <c r="U55" s="186" t="s">
        <v>239</v>
      </c>
    </row>
    <row r="56" spans="1:21" x14ac:dyDescent="0.2">
      <c r="A56" s="169"/>
      <c r="B56" s="195"/>
      <c r="C56" s="194"/>
      <c r="D56" s="202"/>
      <c r="E56" s="196" t="s">
        <v>265</v>
      </c>
      <c r="F56" s="196"/>
      <c r="G56" s="179">
        <v>409</v>
      </c>
      <c r="H56" s="197">
        <v>4</v>
      </c>
      <c r="I56" s="197">
        <v>9</v>
      </c>
      <c r="J56" s="198">
        <v>6750095280</v>
      </c>
      <c r="K56" s="199">
        <v>0</v>
      </c>
      <c r="L56" s="183">
        <v>900000</v>
      </c>
      <c r="M56" s="183">
        <v>0</v>
      </c>
      <c r="N56" s="183">
        <v>0</v>
      </c>
      <c r="O56" s="183">
        <v>0</v>
      </c>
      <c r="P56" s="200">
        <f t="shared" si="6"/>
        <v>1622960</v>
      </c>
      <c r="Q56" s="201">
        <f t="shared" si="6"/>
        <v>1047000</v>
      </c>
      <c r="R56" s="201">
        <f t="shared" si="6"/>
        <v>1047000</v>
      </c>
      <c r="S56" s="200">
        <f t="shared" si="6"/>
        <v>1263000</v>
      </c>
      <c r="T56" s="200">
        <f t="shared" si="6"/>
        <v>1290000</v>
      </c>
      <c r="U56" s="186" t="s">
        <v>239</v>
      </c>
    </row>
    <row r="57" spans="1:21" ht="22.5" x14ac:dyDescent="0.2">
      <c r="A57" s="169"/>
      <c r="B57" s="195"/>
      <c r="C57" s="194"/>
      <c r="D57" s="202"/>
      <c r="E57" s="202"/>
      <c r="F57" s="203" t="s">
        <v>248</v>
      </c>
      <c r="G57" s="179">
        <v>409</v>
      </c>
      <c r="H57" s="197">
        <v>4</v>
      </c>
      <c r="I57" s="197">
        <v>9</v>
      </c>
      <c r="J57" s="198">
        <v>6750095280</v>
      </c>
      <c r="K57" s="199" t="s">
        <v>249</v>
      </c>
      <c r="L57" s="183">
        <v>900000</v>
      </c>
      <c r="M57" s="183">
        <v>0</v>
      </c>
      <c r="N57" s="183">
        <v>0</v>
      </c>
      <c r="O57" s="183">
        <v>0</v>
      </c>
      <c r="P57" s="200">
        <v>1622960</v>
      </c>
      <c r="Q57" s="201">
        <v>1047000</v>
      </c>
      <c r="R57" s="201">
        <v>1047000</v>
      </c>
      <c r="S57" s="200">
        <v>1263000</v>
      </c>
      <c r="T57" s="200">
        <v>1290000</v>
      </c>
      <c r="U57" s="186" t="s">
        <v>239</v>
      </c>
    </row>
    <row r="58" spans="1:21" x14ac:dyDescent="0.2">
      <c r="A58" s="169"/>
      <c r="B58" s="251"/>
      <c r="C58" s="252" t="s">
        <v>215</v>
      </c>
      <c r="D58" s="253"/>
      <c r="E58" s="253"/>
      <c r="F58" s="254"/>
      <c r="G58" s="210"/>
      <c r="H58" s="180">
        <v>4</v>
      </c>
      <c r="I58" s="189">
        <v>12</v>
      </c>
      <c r="J58" s="255" t="s">
        <v>266</v>
      </c>
      <c r="K58" s="182">
        <v>0</v>
      </c>
      <c r="L58" s="212"/>
      <c r="M58" s="213"/>
      <c r="N58" s="213"/>
      <c r="O58" s="214"/>
      <c r="P58" s="184">
        <v>0</v>
      </c>
      <c r="Q58" s="185"/>
      <c r="R58" s="185"/>
      <c r="S58" s="184">
        <v>0</v>
      </c>
      <c r="T58" s="184">
        <f>T62</f>
        <v>363000</v>
      </c>
      <c r="U58" s="186"/>
    </row>
    <row r="59" spans="1:21" ht="56.25" x14ac:dyDescent="0.2">
      <c r="A59" s="169"/>
      <c r="B59" s="256"/>
      <c r="C59" s="257"/>
      <c r="D59" s="257"/>
      <c r="E59" s="257"/>
      <c r="F59" s="258" t="s">
        <v>241</v>
      </c>
      <c r="G59" s="210"/>
      <c r="H59" s="180">
        <v>4</v>
      </c>
      <c r="I59" s="189">
        <v>12</v>
      </c>
      <c r="J59" s="259">
        <v>6700000000</v>
      </c>
      <c r="K59" s="182">
        <v>0</v>
      </c>
      <c r="L59" s="212"/>
      <c r="M59" s="213"/>
      <c r="N59" s="213"/>
      <c r="O59" s="214"/>
      <c r="P59" s="184">
        <v>0</v>
      </c>
      <c r="Q59" s="185"/>
      <c r="R59" s="185"/>
      <c r="S59" s="184">
        <v>0</v>
      </c>
      <c r="T59" s="184">
        <v>363000</v>
      </c>
      <c r="U59" s="186"/>
    </row>
    <row r="60" spans="1:21" x14ac:dyDescent="0.2">
      <c r="A60" s="169"/>
      <c r="B60" s="260"/>
      <c r="C60" s="261"/>
      <c r="D60" s="262" t="s">
        <v>267</v>
      </c>
      <c r="E60" s="263"/>
      <c r="F60" s="264"/>
      <c r="G60" s="188"/>
      <c r="H60" s="197">
        <v>4</v>
      </c>
      <c r="I60" s="204">
        <v>12</v>
      </c>
      <c r="J60" s="265" t="s">
        <v>268</v>
      </c>
      <c r="K60" s="199">
        <v>0</v>
      </c>
      <c r="L60" s="191"/>
      <c r="M60" s="183"/>
      <c r="N60" s="183"/>
      <c r="O60" s="192"/>
      <c r="P60" s="200">
        <v>0</v>
      </c>
      <c r="Q60" s="201"/>
      <c r="R60" s="201"/>
      <c r="S60" s="200">
        <v>0</v>
      </c>
      <c r="T60" s="200">
        <v>363000</v>
      </c>
      <c r="U60" s="186"/>
    </row>
    <row r="61" spans="1:21" x14ac:dyDescent="0.2">
      <c r="A61" s="169"/>
      <c r="B61" s="216"/>
      <c r="C61" s="194"/>
      <c r="D61" s="202"/>
      <c r="E61" s="266" t="s">
        <v>269</v>
      </c>
      <c r="F61" s="267"/>
      <c r="G61" s="188"/>
      <c r="H61" s="197">
        <v>4</v>
      </c>
      <c r="I61" s="204">
        <v>12</v>
      </c>
      <c r="J61" s="265" t="s">
        <v>270</v>
      </c>
      <c r="K61" s="199">
        <v>0</v>
      </c>
      <c r="L61" s="191"/>
      <c r="M61" s="183"/>
      <c r="N61" s="183"/>
      <c r="O61" s="192"/>
      <c r="P61" s="200">
        <v>0</v>
      </c>
      <c r="Q61" s="201"/>
      <c r="R61" s="201"/>
      <c r="S61" s="200">
        <v>0</v>
      </c>
      <c r="T61" s="200">
        <f>T62</f>
        <v>363000</v>
      </c>
      <c r="U61" s="186"/>
    </row>
    <row r="62" spans="1:21" ht="22.5" x14ac:dyDescent="0.2">
      <c r="A62" s="169"/>
      <c r="B62" s="216"/>
      <c r="C62" s="194"/>
      <c r="D62" s="202"/>
      <c r="E62" s="202"/>
      <c r="F62" s="203" t="s">
        <v>248</v>
      </c>
      <c r="G62" s="188"/>
      <c r="H62" s="197">
        <v>4</v>
      </c>
      <c r="I62" s="204">
        <v>12</v>
      </c>
      <c r="J62" s="265" t="s">
        <v>270</v>
      </c>
      <c r="K62" s="199">
        <v>240</v>
      </c>
      <c r="L62" s="191"/>
      <c r="M62" s="183"/>
      <c r="N62" s="183"/>
      <c r="O62" s="192"/>
      <c r="P62" s="200">
        <v>0</v>
      </c>
      <c r="Q62" s="201"/>
      <c r="R62" s="201"/>
      <c r="S62" s="200">
        <v>0</v>
      </c>
      <c r="T62" s="200">
        <v>363000</v>
      </c>
      <c r="U62" s="186"/>
    </row>
    <row r="63" spans="1:21" x14ac:dyDescent="0.2">
      <c r="A63" s="169"/>
      <c r="B63" s="177" t="s">
        <v>216</v>
      </c>
      <c r="C63" s="178"/>
      <c r="D63" s="178"/>
      <c r="E63" s="178"/>
      <c r="F63" s="178"/>
      <c r="G63" s="188">
        <v>500</v>
      </c>
      <c r="H63" s="189">
        <v>5</v>
      </c>
      <c r="I63" s="189">
        <v>0</v>
      </c>
      <c r="J63" s="190">
        <v>0</v>
      </c>
      <c r="K63" s="182">
        <v>0</v>
      </c>
      <c r="L63" s="191">
        <v>2945500</v>
      </c>
      <c r="M63" s="183">
        <v>0</v>
      </c>
      <c r="N63" s="183">
        <v>0</v>
      </c>
      <c r="O63" s="192">
        <v>0</v>
      </c>
      <c r="P63" s="184">
        <f>P64</f>
        <v>3577436.33</v>
      </c>
      <c r="Q63" s="185" t="e">
        <f>#REF!+Q64</f>
        <v>#REF!</v>
      </c>
      <c r="R63" s="185" t="e">
        <f>#REF!+R64</f>
        <v>#REF!</v>
      </c>
      <c r="S63" s="184">
        <f>S64</f>
        <v>3448748</v>
      </c>
      <c r="T63" s="184">
        <f>T64</f>
        <v>3351144</v>
      </c>
      <c r="U63" s="186" t="s">
        <v>239</v>
      </c>
    </row>
    <row r="64" spans="1:21" x14ac:dyDescent="0.2">
      <c r="A64" s="169"/>
      <c r="B64" s="187"/>
      <c r="C64" s="178" t="s">
        <v>217</v>
      </c>
      <c r="D64" s="178"/>
      <c r="E64" s="178"/>
      <c r="F64" s="178"/>
      <c r="G64" s="188">
        <v>503</v>
      </c>
      <c r="H64" s="189">
        <v>5</v>
      </c>
      <c r="I64" s="189">
        <v>3</v>
      </c>
      <c r="J64" s="190">
        <v>0</v>
      </c>
      <c r="K64" s="182">
        <v>0</v>
      </c>
      <c r="L64" s="191">
        <v>2861300</v>
      </c>
      <c r="M64" s="183">
        <v>0</v>
      </c>
      <c r="N64" s="183">
        <v>0</v>
      </c>
      <c r="O64" s="192">
        <v>0</v>
      </c>
      <c r="P64" s="184">
        <f>P65</f>
        <v>3577436.33</v>
      </c>
      <c r="Q64" s="185">
        <f t="shared" ref="Q64:T65" si="7">Q66</f>
        <v>2401400</v>
      </c>
      <c r="R64" s="185">
        <f t="shared" si="7"/>
        <v>2401400</v>
      </c>
      <c r="S64" s="184">
        <f t="shared" si="7"/>
        <v>3448748</v>
      </c>
      <c r="T64" s="184">
        <f t="shared" si="7"/>
        <v>3351144</v>
      </c>
      <c r="U64" s="186" t="s">
        <v>239</v>
      </c>
    </row>
    <row r="65" spans="1:21" ht="56.25" x14ac:dyDescent="0.2">
      <c r="A65" s="169"/>
      <c r="B65" s="187"/>
      <c r="C65" s="193"/>
      <c r="D65" s="194"/>
      <c r="E65" s="194"/>
      <c r="F65" s="194" t="s">
        <v>241</v>
      </c>
      <c r="G65" s="188"/>
      <c r="H65" s="189">
        <v>5</v>
      </c>
      <c r="I65" s="189">
        <v>3</v>
      </c>
      <c r="J65" s="190">
        <v>6700000000</v>
      </c>
      <c r="K65" s="182">
        <v>0</v>
      </c>
      <c r="L65" s="191"/>
      <c r="M65" s="183"/>
      <c r="N65" s="183"/>
      <c r="O65" s="192"/>
      <c r="P65" s="184">
        <f>P67</f>
        <v>3577436.33</v>
      </c>
      <c r="Q65" s="185">
        <f t="shared" si="7"/>
        <v>2401400</v>
      </c>
      <c r="R65" s="185">
        <f t="shared" si="7"/>
        <v>2401400</v>
      </c>
      <c r="S65" s="184">
        <f t="shared" si="7"/>
        <v>3448748</v>
      </c>
      <c r="T65" s="184">
        <f t="shared" si="7"/>
        <v>3351144</v>
      </c>
      <c r="U65" s="186"/>
    </row>
    <row r="66" spans="1:21" x14ac:dyDescent="0.2">
      <c r="A66" s="169"/>
      <c r="B66" s="195"/>
      <c r="C66" s="193"/>
      <c r="D66" s="196" t="s">
        <v>271</v>
      </c>
      <c r="E66" s="196"/>
      <c r="F66" s="196"/>
      <c r="G66" s="179">
        <v>503</v>
      </c>
      <c r="H66" s="197">
        <v>5</v>
      </c>
      <c r="I66" s="197">
        <v>3</v>
      </c>
      <c r="J66" s="198">
        <v>6760000000</v>
      </c>
      <c r="K66" s="199">
        <v>0</v>
      </c>
      <c r="L66" s="183">
        <v>2861300</v>
      </c>
      <c r="M66" s="183">
        <v>0</v>
      </c>
      <c r="N66" s="183">
        <v>0</v>
      </c>
      <c r="O66" s="183">
        <v>0</v>
      </c>
      <c r="P66" s="200">
        <f t="shared" ref="P66:T66" si="8">P67</f>
        <v>3577436.33</v>
      </c>
      <c r="Q66" s="201">
        <f t="shared" si="8"/>
        <v>2401400</v>
      </c>
      <c r="R66" s="201">
        <f t="shared" si="8"/>
        <v>2401400</v>
      </c>
      <c r="S66" s="200">
        <f t="shared" si="8"/>
        <v>3448748</v>
      </c>
      <c r="T66" s="200">
        <f t="shared" si="8"/>
        <v>3351144</v>
      </c>
      <c r="U66" s="186" t="s">
        <v>239</v>
      </c>
    </row>
    <row r="67" spans="1:21" x14ac:dyDescent="0.2">
      <c r="A67" s="169"/>
      <c r="B67" s="195"/>
      <c r="C67" s="194"/>
      <c r="D67" s="202"/>
      <c r="E67" s="196" t="s">
        <v>272</v>
      </c>
      <c r="F67" s="196"/>
      <c r="G67" s="179">
        <v>503</v>
      </c>
      <c r="H67" s="197">
        <v>5</v>
      </c>
      <c r="I67" s="197">
        <v>3</v>
      </c>
      <c r="J67" s="198">
        <v>6760095310</v>
      </c>
      <c r="K67" s="199">
        <v>0</v>
      </c>
      <c r="L67" s="183">
        <v>2861300</v>
      </c>
      <c r="M67" s="183">
        <v>0</v>
      </c>
      <c r="N67" s="183">
        <v>0</v>
      </c>
      <c r="O67" s="183">
        <v>0</v>
      </c>
      <c r="P67" s="200">
        <f>P68</f>
        <v>3577436.33</v>
      </c>
      <c r="Q67" s="201">
        <f>Q68</f>
        <v>2401400</v>
      </c>
      <c r="R67" s="201">
        <f>R68</f>
        <v>2401400</v>
      </c>
      <c r="S67" s="200">
        <f>S68</f>
        <v>3448748</v>
      </c>
      <c r="T67" s="200">
        <f>T68</f>
        <v>3351144</v>
      </c>
      <c r="U67" s="186" t="s">
        <v>239</v>
      </c>
    </row>
    <row r="68" spans="1:21" ht="22.5" x14ac:dyDescent="0.2">
      <c r="A68" s="169"/>
      <c r="B68" s="195"/>
      <c r="C68" s="194"/>
      <c r="D68" s="202"/>
      <c r="E68" s="205"/>
      <c r="F68" s="203" t="s">
        <v>248</v>
      </c>
      <c r="G68" s="188">
        <v>503</v>
      </c>
      <c r="H68" s="204">
        <v>5</v>
      </c>
      <c r="I68" s="204">
        <v>3</v>
      </c>
      <c r="J68" s="206">
        <v>6760095310</v>
      </c>
      <c r="K68" s="199" t="s">
        <v>249</v>
      </c>
      <c r="L68" s="191">
        <v>2861300</v>
      </c>
      <c r="M68" s="183">
        <v>0</v>
      </c>
      <c r="N68" s="183">
        <v>0</v>
      </c>
      <c r="O68" s="192">
        <v>0</v>
      </c>
      <c r="P68" s="200">
        <v>3577436.33</v>
      </c>
      <c r="Q68" s="201">
        <v>2401400</v>
      </c>
      <c r="R68" s="201">
        <v>2401400</v>
      </c>
      <c r="S68" s="200">
        <v>3448748</v>
      </c>
      <c r="T68" s="200">
        <v>3351144</v>
      </c>
      <c r="U68" s="186" t="s">
        <v>239</v>
      </c>
    </row>
    <row r="69" spans="1:21" x14ac:dyDescent="0.2">
      <c r="A69" s="169"/>
      <c r="B69" s="268" t="s">
        <v>218</v>
      </c>
      <c r="C69" s="268"/>
      <c r="D69" s="268"/>
      <c r="E69" s="268"/>
      <c r="F69" s="268"/>
      <c r="G69" s="229">
        <v>800</v>
      </c>
      <c r="H69" s="230">
        <v>8</v>
      </c>
      <c r="I69" s="230">
        <v>0</v>
      </c>
      <c r="J69" s="231">
        <v>0</v>
      </c>
      <c r="K69" s="232">
        <v>0</v>
      </c>
      <c r="L69" s="233">
        <v>3431800</v>
      </c>
      <c r="M69" s="234">
        <v>0</v>
      </c>
      <c r="N69" s="234">
        <v>0</v>
      </c>
      <c r="O69" s="235">
        <v>0</v>
      </c>
      <c r="P69" s="184">
        <f>P70</f>
        <v>2921932.02</v>
      </c>
      <c r="Q69" s="269" t="e">
        <f>Q70</f>
        <v>#REF!</v>
      </c>
      <c r="R69" s="269" t="e">
        <f>R70</f>
        <v>#REF!</v>
      </c>
      <c r="S69" s="184">
        <f>S70</f>
        <v>2951700</v>
      </c>
      <c r="T69" s="184">
        <f>T70</f>
        <v>2988700</v>
      </c>
      <c r="U69" s="186" t="s">
        <v>239</v>
      </c>
    </row>
    <row r="70" spans="1:21" x14ac:dyDescent="0.2">
      <c r="A70" s="169"/>
      <c r="B70" s="187"/>
      <c r="C70" s="178" t="s">
        <v>273</v>
      </c>
      <c r="D70" s="178"/>
      <c r="E70" s="178"/>
      <c r="F70" s="178"/>
      <c r="G70" s="188">
        <v>801</v>
      </c>
      <c r="H70" s="189">
        <v>8</v>
      </c>
      <c r="I70" s="189">
        <v>1</v>
      </c>
      <c r="J70" s="190">
        <v>0</v>
      </c>
      <c r="K70" s="182">
        <v>0</v>
      </c>
      <c r="L70" s="191">
        <v>3431800</v>
      </c>
      <c r="M70" s="183">
        <v>0</v>
      </c>
      <c r="N70" s="183">
        <v>0</v>
      </c>
      <c r="O70" s="192">
        <v>0</v>
      </c>
      <c r="P70" s="184">
        <f>P72</f>
        <v>2921932.02</v>
      </c>
      <c r="Q70" s="185" t="e">
        <f>Q72</f>
        <v>#REF!</v>
      </c>
      <c r="R70" s="185" t="e">
        <f>R72</f>
        <v>#REF!</v>
      </c>
      <c r="S70" s="184">
        <f>S72</f>
        <v>2951700</v>
      </c>
      <c r="T70" s="184">
        <f>T72</f>
        <v>2988700</v>
      </c>
      <c r="U70" s="186" t="s">
        <v>239</v>
      </c>
    </row>
    <row r="71" spans="1:21" ht="56.25" x14ac:dyDescent="0.2">
      <c r="A71" s="169"/>
      <c r="B71" s="187"/>
      <c r="C71" s="193"/>
      <c r="D71" s="194"/>
      <c r="E71" s="194"/>
      <c r="F71" s="194" t="s">
        <v>241</v>
      </c>
      <c r="G71" s="188"/>
      <c r="H71" s="189">
        <v>8</v>
      </c>
      <c r="I71" s="189">
        <v>1</v>
      </c>
      <c r="J71" s="190">
        <v>6700000000</v>
      </c>
      <c r="K71" s="182">
        <v>0</v>
      </c>
      <c r="L71" s="191"/>
      <c r="M71" s="183"/>
      <c r="N71" s="183"/>
      <c r="O71" s="192"/>
      <c r="P71" s="184">
        <f>P72</f>
        <v>2921932.02</v>
      </c>
      <c r="Q71" s="185">
        <f>Q75</f>
        <v>570000</v>
      </c>
      <c r="R71" s="185">
        <f>R75</f>
        <v>570000</v>
      </c>
      <c r="S71" s="184">
        <f>S72</f>
        <v>2951700</v>
      </c>
      <c r="T71" s="184">
        <f>T72</f>
        <v>2988700</v>
      </c>
      <c r="U71" s="186"/>
    </row>
    <row r="72" spans="1:21" x14ac:dyDescent="0.2">
      <c r="A72" s="169"/>
      <c r="B72" s="195"/>
      <c r="C72" s="193"/>
      <c r="D72" s="196" t="s">
        <v>274</v>
      </c>
      <c r="E72" s="196"/>
      <c r="F72" s="196"/>
      <c r="G72" s="179">
        <v>801</v>
      </c>
      <c r="H72" s="197">
        <v>8</v>
      </c>
      <c r="I72" s="197">
        <v>1</v>
      </c>
      <c r="J72" s="198">
        <v>6770000000</v>
      </c>
      <c r="K72" s="199">
        <v>0</v>
      </c>
      <c r="L72" s="183">
        <v>606000</v>
      </c>
      <c r="M72" s="183">
        <v>0</v>
      </c>
      <c r="N72" s="183">
        <v>0</v>
      </c>
      <c r="O72" s="183">
        <v>0</v>
      </c>
      <c r="P72" s="200">
        <f>P74+P76+P78</f>
        <v>2921932.02</v>
      </c>
      <c r="Q72" s="201" t="e">
        <f>Q75+#REF!</f>
        <v>#REF!</v>
      </c>
      <c r="R72" s="201" t="e">
        <f>R75+#REF!</f>
        <v>#REF!</v>
      </c>
      <c r="S72" s="200">
        <f>S75+S73</f>
        <v>2951700</v>
      </c>
      <c r="T72" s="200">
        <f>T73+T75</f>
        <v>2988700</v>
      </c>
      <c r="U72" s="186" t="s">
        <v>239</v>
      </c>
    </row>
    <row r="73" spans="1:21" x14ac:dyDescent="0.2">
      <c r="A73" s="169"/>
      <c r="B73" s="195"/>
      <c r="C73" s="193"/>
      <c r="D73" s="202"/>
      <c r="E73" s="202"/>
      <c r="F73" s="196" t="s">
        <v>275</v>
      </c>
      <c r="G73" s="196"/>
      <c r="H73" s="197">
        <v>8</v>
      </c>
      <c r="I73" s="197">
        <v>1</v>
      </c>
      <c r="J73" s="198">
        <v>6770075080</v>
      </c>
      <c r="K73" s="199">
        <v>0</v>
      </c>
      <c r="L73" s="183"/>
      <c r="M73" s="183"/>
      <c r="N73" s="183"/>
      <c r="O73" s="183"/>
      <c r="P73" s="200">
        <f>P74</f>
        <v>1886370</v>
      </c>
      <c r="Q73" s="201"/>
      <c r="R73" s="201"/>
      <c r="S73" s="200">
        <f>S74</f>
        <v>2246700</v>
      </c>
      <c r="T73" s="200">
        <f>T74</f>
        <v>2246700</v>
      </c>
      <c r="U73" s="186"/>
    </row>
    <row r="74" spans="1:21" x14ac:dyDescent="0.2">
      <c r="A74" s="169"/>
      <c r="B74" s="195"/>
      <c r="C74" s="193"/>
      <c r="D74" s="202"/>
      <c r="E74" s="202"/>
      <c r="F74" s="250" t="s">
        <v>169</v>
      </c>
      <c r="G74" s="202"/>
      <c r="H74" s="197">
        <v>8</v>
      </c>
      <c r="I74" s="197">
        <v>1</v>
      </c>
      <c r="J74" s="206">
        <v>6770075080</v>
      </c>
      <c r="K74" s="270">
        <v>540</v>
      </c>
      <c r="L74" s="270"/>
      <c r="M74" s="270"/>
      <c r="N74" s="270"/>
      <c r="O74" s="270"/>
      <c r="P74" s="271">
        <v>1886370</v>
      </c>
      <c r="Q74" s="272">
        <v>2009200</v>
      </c>
      <c r="R74" s="272">
        <v>2009200</v>
      </c>
      <c r="S74" s="271">
        <v>2246700</v>
      </c>
      <c r="T74" s="271">
        <v>2246700</v>
      </c>
      <c r="U74" s="186"/>
    </row>
    <row r="75" spans="1:21" x14ac:dyDescent="0.2">
      <c r="A75" s="169"/>
      <c r="B75" s="195"/>
      <c r="C75" s="194"/>
      <c r="D75" s="202"/>
      <c r="E75" s="196" t="s">
        <v>276</v>
      </c>
      <c r="F75" s="196"/>
      <c r="G75" s="179">
        <v>801</v>
      </c>
      <c r="H75" s="197">
        <v>8</v>
      </c>
      <c r="I75" s="197">
        <v>1</v>
      </c>
      <c r="J75" s="198">
        <v>6770095220</v>
      </c>
      <c r="K75" s="199">
        <v>0</v>
      </c>
      <c r="L75" s="183">
        <v>606000</v>
      </c>
      <c r="M75" s="183">
        <v>0</v>
      </c>
      <c r="N75" s="183">
        <v>0</v>
      </c>
      <c r="O75" s="183">
        <v>0</v>
      </c>
      <c r="P75" s="200">
        <f>P76</f>
        <v>675232.02</v>
      </c>
      <c r="Q75" s="201">
        <f>Q76</f>
        <v>570000</v>
      </c>
      <c r="R75" s="201">
        <f>R76</f>
        <v>570000</v>
      </c>
      <c r="S75" s="200">
        <f>S76</f>
        <v>705000</v>
      </c>
      <c r="T75" s="200">
        <f>T76</f>
        <v>742000</v>
      </c>
      <c r="U75" s="186" t="s">
        <v>239</v>
      </c>
    </row>
    <row r="76" spans="1:21" ht="22.5" x14ac:dyDescent="0.2">
      <c r="A76" s="169"/>
      <c r="B76" s="273"/>
      <c r="C76" s="274"/>
      <c r="D76" s="202"/>
      <c r="E76" s="202"/>
      <c r="F76" s="202" t="s">
        <v>248</v>
      </c>
      <c r="G76" s="179"/>
      <c r="H76" s="197">
        <v>8</v>
      </c>
      <c r="I76" s="197">
        <v>1</v>
      </c>
      <c r="J76" s="198">
        <v>6770095220</v>
      </c>
      <c r="K76" s="199" t="s">
        <v>249</v>
      </c>
      <c r="L76" s="183">
        <v>606000</v>
      </c>
      <c r="M76" s="183">
        <v>0</v>
      </c>
      <c r="N76" s="183">
        <v>0</v>
      </c>
      <c r="O76" s="183">
        <v>0</v>
      </c>
      <c r="P76" s="200">
        <v>675232.02</v>
      </c>
      <c r="Q76" s="201">
        <v>570000</v>
      </c>
      <c r="R76" s="201">
        <v>570000</v>
      </c>
      <c r="S76" s="200">
        <v>705000</v>
      </c>
      <c r="T76" s="200">
        <v>742000</v>
      </c>
      <c r="U76" s="186"/>
    </row>
    <row r="77" spans="1:21" ht="22.5" x14ac:dyDescent="0.2">
      <c r="A77" s="169"/>
      <c r="B77" s="195"/>
      <c r="C77" s="193"/>
      <c r="D77" s="202"/>
      <c r="E77" s="202"/>
      <c r="F77" s="250" t="s">
        <v>277</v>
      </c>
      <c r="G77" s="202"/>
      <c r="H77" s="197">
        <v>8</v>
      </c>
      <c r="I77" s="197">
        <v>1</v>
      </c>
      <c r="J77" s="206">
        <v>6770097030</v>
      </c>
      <c r="K77" s="275">
        <v>0</v>
      </c>
      <c r="L77" s="270"/>
      <c r="M77" s="270"/>
      <c r="N77" s="270"/>
      <c r="O77" s="270"/>
      <c r="P77" s="271">
        <f>P78</f>
        <v>360330</v>
      </c>
      <c r="Q77" s="272"/>
      <c r="R77" s="272"/>
      <c r="S77" s="271">
        <v>0</v>
      </c>
      <c r="T77" s="271">
        <v>0</v>
      </c>
      <c r="U77" s="186"/>
    </row>
    <row r="78" spans="1:21" x14ac:dyDescent="0.2">
      <c r="A78" s="169"/>
      <c r="B78" s="195"/>
      <c r="C78" s="193"/>
      <c r="D78" s="202"/>
      <c r="E78" s="202"/>
      <c r="F78" s="250" t="s">
        <v>169</v>
      </c>
      <c r="G78" s="202"/>
      <c r="H78" s="197">
        <v>8</v>
      </c>
      <c r="I78" s="197">
        <v>1</v>
      </c>
      <c r="J78" s="206">
        <v>6770097030</v>
      </c>
      <c r="K78" s="270">
        <v>540</v>
      </c>
      <c r="L78" s="270"/>
      <c r="M78" s="270"/>
      <c r="N78" s="270"/>
      <c r="O78" s="270"/>
      <c r="P78" s="271">
        <v>360330</v>
      </c>
      <c r="Q78" s="272"/>
      <c r="R78" s="272"/>
      <c r="S78" s="271">
        <v>0</v>
      </c>
      <c r="T78" s="271">
        <v>0</v>
      </c>
      <c r="U78" s="186"/>
    </row>
    <row r="79" spans="1:21" x14ac:dyDescent="0.2">
      <c r="A79" s="169"/>
      <c r="B79" s="247" t="s">
        <v>278</v>
      </c>
      <c r="C79" s="247"/>
      <c r="D79" s="247"/>
      <c r="E79" s="247"/>
      <c r="F79" s="248"/>
      <c r="G79" s="276"/>
      <c r="H79" s="180">
        <v>10</v>
      </c>
      <c r="I79" s="180">
        <v>0</v>
      </c>
      <c r="J79" s="277">
        <v>0</v>
      </c>
      <c r="K79" s="278">
        <v>0</v>
      </c>
      <c r="L79" s="279"/>
      <c r="M79" s="279"/>
      <c r="N79" s="279"/>
      <c r="O79" s="279"/>
      <c r="P79" s="280">
        <f>P80</f>
        <v>180000</v>
      </c>
      <c r="Q79" s="281" t="e">
        <f>#REF!</f>
        <v>#REF!</v>
      </c>
      <c r="R79" s="281" t="e">
        <f>#REF!</f>
        <v>#REF!</v>
      </c>
      <c r="S79" s="280">
        <f t="shared" ref="S79:T83" si="9">S80</f>
        <v>180000</v>
      </c>
      <c r="T79" s="280">
        <f t="shared" si="9"/>
        <v>182000</v>
      </c>
      <c r="U79" s="186"/>
    </row>
    <row r="80" spans="1:21" x14ac:dyDescent="0.2">
      <c r="A80" s="169"/>
      <c r="B80" s="282"/>
      <c r="C80" s="249"/>
      <c r="D80" s="249"/>
      <c r="E80" s="249"/>
      <c r="F80" s="282" t="s">
        <v>279</v>
      </c>
      <c r="G80" s="276"/>
      <c r="H80" s="180">
        <v>10</v>
      </c>
      <c r="I80" s="180">
        <v>1</v>
      </c>
      <c r="J80" s="277">
        <v>0</v>
      </c>
      <c r="K80" s="278">
        <v>0</v>
      </c>
      <c r="L80" s="279"/>
      <c r="M80" s="279"/>
      <c r="N80" s="279"/>
      <c r="O80" s="279"/>
      <c r="P80" s="184">
        <f>P81</f>
        <v>180000</v>
      </c>
      <c r="Q80" s="281"/>
      <c r="R80" s="281"/>
      <c r="S80" s="280">
        <f t="shared" si="9"/>
        <v>180000</v>
      </c>
      <c r="T80" s="280">
        <f t="shared" si="9"/>
        <v>182000</v>
      </c>
      <c r="U80" s="186"/>
    </row>
    <row r="81" spans="1:21" ht="56.25" x14ac:dyDescent="0.2">
      <c r="A81" s="169"/>
      <c r="B81" s="282"/>
      <c r="C81" s="257"/>
      <c r="D81" s="257"/>
      <c r="E81" s="257"/>
      <c r="F81" s="194" t="s">
        <v>241</v>
      </c>
      <c r="G81" s="276"/>
      <c r="H81" s="180">
        <v>10</v>
      </c>
      <c r="I81" s="180">
        <v>1</v>
      </c>
      <c r="J81" s="277">
        <v>6700000000</v>
      </c>
      <c r="K81" s="278">
        <v>0</v>
      </c>
      <c r="L81" s="279"/>
      <c r="M81" s="279"/>
      <c r="N81" s="279"/>
      <c r="O81" s="279"/>
      <c r="P81" s="184">
        <f>P82</f>
        <v>180000</v>
      </c>
      <c r="Q81" s="281"/>
      <c r="R81" s="281"/>
      <c r="S81" s="280">
        <f t="shared" si="9"/>
        <v>180000</v>
      </c>
      <c r="T81" s="280">
        <f t="shared" si="9"/>
        <v>182000</v>
      </c>
      <c r="U81" s="186"/>
    </row>
    <row r="82" spans="1:21" x14ac:dyDescent="0.2">
      <c r="A82" s="169"/>
      <c r="B82" s="282"/>
      <c r="C82" s="257"/>
      <c r="D82" s="283" t="s">
        <v>280</v>
      </c>
      <c r="E82" s="284"/>
      <c r="F82" s="285"/>
      <c r="G82" s="276"/>
      <c r="H82" s="180">
        <v>10</v>
      </c>
      <c r="I82" s="180">
        <v>1</v>
      </c>
      <c r="J82" s="286">
        <v>6710000000</v>
      </c>
      <c r="K82" s="278">
        <v>0</v>
      </c>
      <c r="L82" s="279"/>
      <c r="M82" s="279"/>
      <c r="N82" s="279"/>
      <c r="O82" s="279"/>
      <c r="P82" s="184">
        <f>P83</f>
        <v>180000</v>
      </c>
      <c r="Q82" s="281"/>
      <c r="R82" s="281"/>
      <c r="S82" s="280">
        <f t="shared" si="9"/>
        <v>180000</v>
      </c>
      <c r="T82" s="280">
        <f t="shared" si="9"/>
        <v>182000</v>
      </c>
      <c r="U82" s="186"/>
    </row>
    <row r="83" spans="1:21" ht="22.5" x14ac:dyDescent="0.2">
      <c r="A83" s="169"/>
      <c r="B83" s="282"/>
      <c r="C83" s="287"/>
      <c r="D83" s="287"/>
      <c r="E83" s="287"/>
      <c r="F83" s="288" t="s">
        <v>281</v>
      </c>
      <c r="G83" s="179"/>
      <c r="H83" s="197">
        <v>10</v>
      </c>
      <c r="I83" s="197">
        <v>1</v>
      </c>
      <c r="J83" s="198">
        <v>6710025050</v>
      </c>
      <c r="K83" s="289">
        <v>0</v>
      </c>
      <c r="L83" s="279"/>
      <c r="M83" s="279"/>
      <c r="N83" s="279"/>
      <c r="O83" s="279"/>
      <c r="P83" s="200">
        <f>P84</f>
        <v>180000</v>
      </c>
      <c r="Q83" s="290"/>
      <c r="R83" s="290"/>
      <c r="S83" s="271">
        <f t="shared" si="9"/>
        <v>180000</v>
      </c>
      <c r="T83" s="271">
        <f t="shared" si="9"/>
        <v>182000</v>
      </c>
      <c r="U83" s="186"/>
    </row>
    <row r="84" spans="1:21" x14ac:dyDescent="0.2">
      <c r="A84" s="169"/>
      <c r="B84" s="282"/>
      <c r="C84" s="287"/>
      <c r="D84" s="287"/>
      <c r="E84" s="287"/>
      <c r="F84" s="288" t="s">
        <v>282</v>
      </c>
      <c r="G84" s="179"/>
      <c r="H84" s="197">
        <v>10</v>
      </c>
      <c r="I84" s="197">
        <v>1</v>
      </c>
      <c r="J84" s="198">
        <v>6710025050</v>
      </c>
      <c r="K84" s="289">
        <v>310</v>
      </c>
      <c r="L84" s="279"/>
      <c r="M84" s="279"/>
      <c r="N84" s="279"/>
      <c r="O84" s="279"/>
      <c r="P84" s="200">
        <v>180000</v>
      </c>
      <c r="Q84" s="290"/>
      <c r="R84" s="290"/>
      <c r="S84" s="271">
        <v>180000</v>
      </c>
      <c r="T84" s="271">
        <v>182000</v>
      </c>
      <c r="U84" s="186"/>
    </row>
    <row r="85" spans="1:21" x14ac:dyDescent="0.2">
      <c r="A85" s="291"/>
      <c r="B85" s="246" t="s">
        <v>222</v>
      </c>
      <c r="C85" s="247"/>
      <c r="D85" s="247"/>
      <c r="E85" s="247"/>
      <c r="F85" s="248"/>
      <c r="G85" s="179"/>
      <c r="H85" s="180">
        <v>11</v>
      </c>
      <c r="I85" s="180">
        <v>0</v>
      </c>
      <c r="J85" s="190">
        <v>0</v>
      </c>
      <c r="K85" s="278">
        <v>0</v>
      </c>
      <c r="L85" s="279"/>
      <c r="M85" s="279"/>
      <c r="N85" s="279"/>
      <c r="O85" s="279"/>
      <c r="P85" s="184">
        <f>P90</f>
        <v>677858</v>
      </c>
      <c r="Q85" s="281"/>
      <c r="R85" s="281"/>
      <c r="S85" s="271">
        <v>0</v>
      </c>
      <c r="T85" s="271">
        <v>0</v>
      </c>
      <c r="U85" s="186"/>
    </row>
    <row r="86" spans="1:21" x14ac:dyDescent="0.2">
      <c r="A86" s="291"/>
      <c r="B86" s="257"/>
      <c r="C86" s="246" t="s">
        <v>283</v>
      </c>
      <c r="D86" s="247"/>
      <c r="E86" s="247"/>
      <c r="F86" s="248"/>
      <c r="G86" s="179"/>
      <c r="H86" s="180">
        <v>11</v>
      </c>
      <c r="I86" s="180">
        <v>1</v>
      </c>
      <c r="J86" s="190">
        <v>0</v>
      </c>
      <c r="K86" s="278">
        <v>0</v>
      </c>
      <c r="L86" s="279"/>
      <c r="M86" s="279"/>
      <c r="N86" s="279"/>
      <c r="O86" s="279"/>
      <c r="P86" s="184">
        <f>P90</f>
        <v>677858</v>
      </c>
      <c r="Q86" s="281"/>
      <c r="R86" s="281"/>
      <c r="S86" s="271">
        <v>0</v>
      </c>
      <c r="T86" s="271">
        <v>0</v>
      </c>
      <c r="U86" s="186"/>
    </row>
    <row r="87" spans="1:21" ht="56.25" x14ac:dyDescent="0.2">
      <c r="A87" s="291"/>
      <c r="B87" s="257"/>
      <c r="C87" s="287"/>
      <c r="D87" s="287"/>
      <c r="E87" s="287"/>
      <c r="F87" s="257" t="s">
        <v>241</v>
      </c>
      <c r="G87" s="179"/>
      <c r="H87" s="197">
        <v>11</v>
      </c>
      <c r="I87" s="197">
        <v>1</v>
      </c>
      <c r="J87" s="292">
        <v>6700000000</v>
      </c>
      <c r="K87" s="289">
        <v>0</v>
      </c>
      <c r="L87" s="279"/>
      <c r="M87" s="279"/>
      <c r="N87" s="279"/>
      <c r="O87" s="279"/>
      <c r="P87" s="200">
        <f>P90</f>
        <v>677858</v>
      </c>
      <c r="Q87" s="290"/>
      <c r="R87" s="290"/>
      <c r="S87" s="271">
        <v>0</v>
      </c>
      <c r="T87" s="271">
        <v>0</v>
      </c>
      <c r="U87" s="186"/>
    </row>
    <row r="88" spans="1:21" x14ac:dyDescent="0.2">
      <c r="A88" s="291"/>
      <c r="B88" s="257"/>
      <c r="C88" s="287"/>
      <c r="D88" s="283" t="s">
        <v>274</v>
      </c>
      <c r="E88" s="284"/>
      <c r="F88" s="285"/>
      <c r="G88" s="179"/>
      <c r="H88" s="197">
        <v>11</v>
      </c>
      <c r="I88" s="197">
        <v>1</v>
      </c>
      <c r="J88" s="292">
        <v>6770000000</v>
      </c>
      <c r="K88" s="289">
        <v>0</v>
      </c>
      <c r="L88" s="279"/>
      <c r="M88" s="279"/>
      <c r="N88" s="279"/>
      <c r="O88" s="279"/>
      <c r="P88" s="200">
        <f>P90</f>
        <v>677858</v>
      </c>
      <c r="Q88" s="290"/>
      <c r="R88" s="290"/>
      <c r="S88" s="271">
        <v>0</v>
      </c>
      <c r="T88" s="271">
        <v>0</v>
      </c>
      <c r="U88" s="186"/>
    </row>
    <row r="89" spans="1:21" ht="33.75" x14ac:dyDescent="0.2">
      <c r="A89" s="291"/>
      <c r="B89" s="257"/>
      <c r="C89" s="287"/>
      <c r="D89" s="287"/>
      <c r="E89" s="287"/>
      <c r="F89" s="287" t="s">
        <v>284</v>
      </c>
      <c r="G89" s="179"/>
      <c r="H89" s="197">
        <v>11</v>
      </c>
      <c r="I89" s="197">
        <v>1</v>
      </c>
      <c r="J89" s="292" t="s">
        <v>285</v>
      </c>
      <c r="K89" s="289">
        <v>0</v>
      </c>
      <c r="L89" s="279"/>
      <c r="M89" s="279"/>
      <c r="N89" s="279"/>
      <c r="O89" s="279"/>
      <c r="P89" s="200">
        <f>P90</f>
        <v>677858</v>
      </c>
      <c r="Q89" s="290"/>
      <c r="R89" s="290"/>
      <c r="S89" s="271">
        <v>0</v>
      </c>
      <c r="T89" s="271">
        <v>0</v>
      </c>
      <c r="U89" s="186"/>
    </row>
    <row r="90" spans="1:21" ht="22.5" x14ac:dyDescent="0.2">
      <c r="A90" s="291"/>
      <c r="B90" s="257"/>
      <c r="C90" s="287"/>
      <c r="D90" s="287"/>
      <c r="E90" s="287"/>
      <c r="F90" s="287" t="s">
        <v>248</v>
      </c>
      <c r="G90" s="179"/>
      <c r="H90" s="197">
        <v>11</v>
      </c>
      <c r="I90" s="197">
        <v>1</v>
      </c>
      <c r="J90" s="292" t="s">
        <v>285</v>
      </c>
      <c r="K90" s="289">
        <v>240</v>
      </c>
      <c r="L90" s="279"/>
      <c r="M90" s="279"/>
      <c r="N90" s="279"/>
      <c r="O90" s="279"/>
      <c r="P90" s="200">
        <v>677858</v>
      </c>
      <c r="Q90" s="290"/>
      <c r="R90" s="290"/>
      <c r="S90" s="271">
        <v>0</v>
      </c>
      <c r="T90" s="271">
        <v>0</v>
      </c>
      <c r="U90" s="186"/>
    </row>
    <row r="91" spans="1:21" x14ac:dyDescent="0.2">
      <c r="A91" s="169"/>
      <c r="B91" s="293" t="s">
        <v>286</v>
      </c>
      <c r="C91" s="293"/>
      <c r="D91" s="293"/>
      <c r="E91" s="293"/>
      <c r="F91" s="170"/>
      <c r="G91" s="294">
        <v>0</v>
      </c>
      <c r="H91" s="294"/>
      <c r="I91" s="294"/>
      <c r="J91" s="295"/>
      <c r="K91" s="296"/>
      <c r="L91" s="185">
        <v>10851700</v>
      </c>
      <c r="M91" s="185">
        <v>0</v>
      </c>
      <c r="N91" s="185">
        <v>0</v>
      </c>
      <c r="O91" s="185">
        <v>0</v>
      </c>
      <c r="P91" s="184">
        <f>P9+P34+P41+P52+P63+P69+P79+P85</f>
        <v>14340190</v>
      </c>
      <c r="Q91" s="185" t="e">
        <f>Q9+Q34+Q41+Q52+Q63+Q69+Q79</f>
        <v>#REF!</v>
      </c>
      <c r="R91" s="185" t="e">
        <f>R9+R34+R41+R52+R63+R69+R79</f>
        <v>#REF!</v>
      </c>
      <c r="S91" s="184">
        <f>S9+S34+S41+S52+S63+S69+S79</f>
        <v>12765500</v>
      </c>
      <c r="T91" s="184">
        <f>T9+T34+T41+T52+T63+T69+T79</f>
        <v>13121200</v>
      </c>
      <c r="U91" s="297" t="s">
        <v>239</v>
      </c>
    </row>
  </sheetData>
  <mergeCells count="48">
    <mergeCell ref="B79:F79"/>
    <mergeCell ref="D82:F82"/>
    <mergeCell ref="B85:F85"/>
    <mergeCell ref="C86:F86"/>
    <mergeCell ref="D88:F88"/>
    <mergeCell ref="B91:F91"/>
    <mergeCell ref="E67:F67"/>
    <mergeCell ref="B69:F69"/>
    <mergeCell ref="C70:F70"/>
    <mergeCell ref="D72:F72"/>
    <mergeCell ref="F73:G73"/>
    <mergeCell ref="E75:F75"/>
    <mergeCell ref="C58:F58"/>
    <mergeCell ref="D60:F60"/>
    <mergeCell ref="E61:F61"/>
    <mergeCell ref="B63:F63"/>
    <mergeCell ref="C64:F64"/>
    <mergeCell ref="D66:F66"/>
    <mergeCell ref="E45:F45"/>
    <mergeCell ref="C47:F47"/>
    <mergeCell ref="B52:F52"/>
    <mergeCell ref="C53:F53"/>
    <mergeCell ref="D55:F55"/>
    <mergeCell ref="E56:F56"/>
    <mergeCell ref="C35:F35"/>
    <mergeCell ref="D37:F37"/>
    <mergeCell ref="E38:F38"/>
    <mergeCell ref="B41:F41"/>
    <mergeCell ref="C42:F42"/>
    <mergeCell ref="D44:F44"/>
    <mergeCell ref="E18:F18"/>
    <mergeCell ref="C25:F25"/>
    <mergeCell ref="B26:F26"/>
    <mergeCell ref="D27:F27"/>
    <mergeCell ref="C30:F30"/>
    <mergeCell ref="B34:F34"/>
    <mergeCell ref="B9:F9"/>
    <mergeCell ref="C10:F10"/>
    <mergeCell ref="D12:F12"/>
    <mergeCell ref="E13:F13"/>
    <mergeCell ref="C15:F15"/>
    <mergeCell ref="D17:F17"/>
    <mergeCell ref="I1:K1"/>
    <mergeCell ref="I3:T3"/>
    <mergeCell ref="I4:P4"/>
    <mergeCell ref="S5:T5"/>
    <mergeCell ref="A6:T6"/>
    <mergeCell ref="B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workbookViewId="0">
      <selection sqref="A1:XFD1048576"/>
    </sheetView>
  </sheetViews>
  <sheetFormatPr defaultRowHeight="15" x14ac:dyDescent="0.25"/>
  <cols>
    <col min="1" max="1" width="0.5703125" style="308" customWidth="1"/>
    <col min="2" max="2" width="0.7109375" style="308" customWidth="1"/>
    <col min="3" max="3" width="1.42578125" style="308" customWidth="1"/>
    <col min="4" max="4" width="0.7109375" style="308" customWidth="1"/>
    <col min="5" max="5" width="0.85546875" style="308" customWidth="1"/>
    <col min="6" max="8" width="9.140625" style="308"/>
    <col min="9" max="9" width="13.42578125" style="308" customWidth="1"/>
    <col min="10" max="10" width="6.7109375" style="308" customWidth="1"/>
    <col min="11" max="12" width="6.5703125" style="308" customWidth="1"/>
    <col min="13" max="13" width="13" style="474" customWidth="1"/>
    <col min="14" max="14" width="7.5703125" style="308" customWidth="1"/>
    <col min="15" max="15" width="15.140625" style="308" customWidth="1"/>
    <col min="16" max="16" width="14.42578125" style="474" customWidth="1"/>
    <col min="17" max="17" width="14.5703125" style="474" customWidth="1"/>
    <col min="18" max="16384" width="9.140625" style="308"/>
  </cols>
  <sheetData>
    <row r="1" spans="1:17" ht="18.75" x14ac:dyDescent="0.3">
      <c r="A1" s="302"/>
      <c r="B1" s="302"/>
      <c r="C1" s="302"/>
      <c r="D1" s="302"/>
      <c r="E1" s="302"/>
      <c r="F1" s="302"/>
      <c r="G1" s="302"/>
      <c r="H1" s="302"/>
      <c r="I1" s="303"/>
      <c r="J1" s="304"/>
      <c r="K1" s="304"/>
      <c r="L1" s="304"/>
      <c r="M1" s="305" t="s">
        <v>287</v>
      </c>
      <c r="N1" s="305"/>
      <c r="O1" s="306"/>
      <c r="P1" s="306"/>
      <c r="Q1" s="307"/>
    </row>
    <row r="2" spans="1:17" ht="17.25" customHeight="1" x14ac:dyDescent="0.3">
      <c r="A2" s="303"/>
      <c r="B2" s="303"/>
      <c r="C2" s="303"/>
      <c r="D2" s="303"/>
      <c r="E2" s="303"/>
      <c r="F2" s="303"/>
      <c r="G2" s="303"/>
      <c r="H2" s="303"/>
      <c r="I2" s="303"/>
      <c r="J2" s="309"/>
      <c r="K2" s="309"/>
      <c r="L2" s="309"/>
      <c r="M2" s="305" t="s">
        <v>288</v>
      </c>
      <c r="N2" s="305"/>
      <c r="O2" s="306"/>
      <c r="P2" s="306"/>
      <c r="Q2" s="307"/>
    </row>
    <row r="3" spans="1:17" ht="18.75" x14ac:dyDescent="0.3">
      <c r="A3" s="303"/>
      <c r="B3" s="303"/>
      <c r="C3" s="303"/>
      <c r="D3" s="303"/>
      <c r="E3" s="303"/>
      <c r="F3" s="303"/>
      <c r="G3" s="303"/>
      <c r="H3" s="303"/>
      <c r="I3" s="303"/>
      <c r="J3" s="309"/>
      <c r="K3" s="309"/>
      <c r="L3" s="309"/>
      <c r="M3" s="305" t="s">
        <v>289</v>
      </c>
      <c r="N3" s="305"/>
      <c r="O3" s="306"/>
      <c r="P3" s="306"/>
      <c r="Q3" s="307"/>
    </row>
    <row r="4" spans="1:17" ht="18.75" customHeight="1" x14ac:dyDescent="0.25">
      <c r="A4" s="310" t="s">
        <v>290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</row>
    <row r="5" spans="1:17" ht="4.5" customHeight="1" x14ac:dyDescent="0.25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</row>
    <row r="6" spans="1:17" ht="19.5" thickBot="1" x14ac:dyDescent="0.3">
      <c r="A6" s="303" t="s">
        <v>239</v>
      </c>
      <c r="B6" s="303"/>
      <c r="C6" s="303"/>
      <c r="D6" s="303"/>
      <c r="E6" s="303"/>
      <c r="F6" s="303"/>
      <c r="G6" s="303"/>
      <c r="H6" s="303"/>
      <c r="I6" s="303"/>
      <c r="J6" s="311"/>
      <c r="K6" s="311"/>
      <c r="L6" s="311"/>
      <c r="M6" s="312"/>
      <c r="N6" s="312"/>
      <c r="O6" s="313"/>
      <c r="P6" s="313"/>
      <c r="Q6" s="314" t="s">
        <v>2</v>
      </c>
    </row>
    <row r="7" spans="1:17" ht="29.25" customHeight="1" thickBot="1" x14ac:dyDescent="0.3">
      <c r="A7" s="315" t="s">
        <v>229</v>
      </c>
      <c r="B7" s="316"/>
      <c r="C7" s="316"/>
      <c r="D7" s="316"/>
      <c r="E7" s="316"/>
      <c r="F7" s="316"/>
      <c r="G7" s="316"/>
      <c r="H7" s="316"/>
      <c r="I7" s="316"/>
      <c r="J7" s="317" t="s">
        <v>291</v>
      </c>
      <c r="K7" s="317" t="s">
        <v>199</v>
      </c>
      <c r="L7" s="317" t="s">
        <v>231</v>
      </c>
      <c r="M7" s="317" t="s">
        <v>292</v>
      </c>
      <c r="N7" s="317" t="s">
        <v>293</v>
      </c>
      <c r="O7" s="317">
        <v>2022</v>
      </c>
      <c r="P7" s="317">
        <v>2023</v>
      </c>
      <c r="Q7" s="318">
        <v>2024</v>
      </c>
    </row>
    <row r="8" spans="1:17" ht="29.25" customHeight="1" x14ac:dyDescent="0.25">
      <c r="A8" s="319" t="s">
        <v>294</v>
      </c>
      <c r="B8" s="320"/>
      <c r="C8" s="320"/>
      <c r="D8" s="320"/>
      <c r="E8" s="320"/>
      <c r="F8" s="320"/>
      <c r="G8" s="320"/>
      <c r="H8" s="320"/>
      <c r="I8" s="320"/>
      <c r="J8" s="321">
        <v>137</v>
      </c>
      <c r="K8" s="322">
        <v>0</v>
      </c>
      <c r="L8" s="322">
        <v>0</v>
      </c>
      <c r="M8" s="323">
        <v>0</v>
      </c>
      <c r="N8" s="324">
        <v>0</v>
      </c>
      <c r="O8" s="325">
        <f>O115</f>
        <v>14340190</v>
      </c>
      <c r="P8" s="325">
        <f>P115</f>
        <v>12765500</v>
      </c>
      <c r="Q8" s="326">
        <f>Q115</f>
        <v>13121200</v>
      </c>
    </row>
    <row r="9" spans="1:17" ht="18.75" customHeight="1" x14ac:dyDescent="0.25">
      <c r="A9" s="327" t="s">
        <v>238</v>
      </c>
      <c r="B9" s="328"/>
      <c r="C9" s="328"/>
      <c r="D9" s="328"/>
      <c r="E9" s="328"/>
      <c r="F9" s="328"/>
      <c r="G9" s="328"/>
      <c r="H9" s="328"/>
      <c r="I9" s="328"/>
      <c r="J9" s="329">
        <v>137</v>
      </c>
      <c r="K9" s="330">
        <v>1</v>
      </c>
      <c r="L9" s="330">
        <v>0</v>
      </c>
      <c r="M9" s="331">
        <v>0</v>
      </c>
      <c r="N9" s="332">
        <v>0</v>
      </c>
      <c r="O9" s="333">
        <f>O10+O17+O35+O40</f>
        <v>4668303.6500000004</v>
      </c>
      <c r="P9" s="333">
        <f>P10+P19+P35+P40</f>
        <v>4221552</v>
      </c>
      <c r="Q9" s="334">
        <f>Q10+Q17+Q35+Q40</f>
        <v>4236256</v>
      </c>
    </row>
    <row r="10" spans="1:17" ht="60.75" customHeight="1" x14ac:dyDescent="0.25">
      <c r="A10" s="335"/>
      <c r="B10" s="336"/>
      <c r="C10" s="337" t="s">
        <v>240</v>
      </c>
      <c r="D10" s="337"/>
      <c r="E10" s="337"/>
      <c r="F10" s="337"/>
      <c r="G10" s="337"/>
      <c r="H10" s="337"/>
      <c r="I10" s="337"/>
      <c r="J10" s="329">
        <v>137</v>
      </c>
      <c r="K10" s="330">
        <v>1</v>
      </c>
      <c r="L10" s="330">
        <v>2</v>
      </c>
      <c r="M10" s="331">
        <v>0</v>
      </c>
      <c r="N10" s="332">
        <v>0</v>
      </c>
      <c r="O10" s="333">
        <f>O14</f>
        <v>1138392.9100000001</v>
      </c>
      <c r="P10" s="333">
        <f>P11</f>
        <v>1140552</v>
      </c>
      <c r="Q10" s="334">
        <f>Q14</f>
        <v>1143156</v>
      </c>
    </row>
    <row r="11" spans="1:17" ht="76.5" customHeight="1" x14ac:dyDescent="0.25">
      <c r="A11" s="335"/>
      <c r="B11" s="336"/>
      <c r="C11" s="338"/>
      <c r="D11" s="339" t="s">
        <v>295</v>
      </c>
      <c r="E11" s="340"/>
      <c r="F11" s="340"/>
      <c r="G11" s="340"/>
      <c r="H11" s="340"/>
      <c r="I11" s="341"/>
      <c r="J11" s="342">
        <v>137</v>
      </c>
      <c r="K11" s="343">
        <v>1</v>
      </c>
      <c r="L11" s="343">
        <v>2</v>
      </c>
      <c r="M11" s="344">
        <v>6700000000</v>
      </c>
      <c r="N11" s="345">
        <v>0</v>
      </c>
      <c r="O11" s="346">
        <f>O14</f>
        <v>1138392.9100000001</v>
      </c>
      <c r="P11" s="346">
        <f>P14</f>
        <v>1140552</v>
      </c>
      <c r="Q11" s="347">
        <f>Q14</f>
        <v>1143156</v>
      </c>
    </row>
    <row r="12" spans="1:17" ht="33.75" customHeight="1" x14ac:dyDescent="0.25">
      <c r="A12" s="335"/>
      <c r="B12" s="336"/>
      <c r="C12" s="338"/>
      <c r="D12" s="339" t="s">
        <v>242</v>
      </c>
      <c r="E12" s="340"/>
      <c r="F12" s="340"/>
      <c r="G12" s="340"/>
      <c r="H12" s="340"/>
      <c r="I12" s="341"/>
      <c r="J12" s="342">
        <v>137</v>
      </c>
      <c r="K12" s="343">
        <v>1</v>
      </c>
      <c r="L12" s="343">
        <v>2</v>
      </c>
      <c r="M12" s="344">
        <v>6710000000</v>
      </c>
      <c r="N12" s="345">
        <v>0</v>
      </c>
      <c r="O12" s="346">
        <f>O14</f>
        <v>1138392.9100000001</v>
      </c>
      <c r="P12" s="346">
        <f>P14</f>
        <v>1140552</v>
      </c>
      <c r="Q12" s="347">
        <f>Q14</f>
        <v>1143156</v>
      </c>
    </row>
    <row r="13" spans="1:17" x14ac:dyDescent="0.25">
      <c r="A13" s="335"/>
      <c r="B13" s="336"/>
      <c r="C13" s="338"/>
      <c r="D13" s="348"/>
      <c r="E13" s="349" t="s">
        <v>243</v>
      </c>
      <c r="F13" s="349"/>
      <c r="G13" s="349"/>
      <c r="H13" s="349"/>
      <c r="I13" s="349"/>
      <c r="J13" s="342">
        <v>137</v>
      </c>
      <c r="K13" s="343">
        <v>1</v>
      </c>
      <c r="L13" s="343">
        <v>2</v>
      </c>
      <c r="M13" s="350">
        <v>6710010010</v>
      </c>
      <c r="N13" s="345">
        <v>0</v>
      </c>
      <c r="O13" s="346">
        <f>O14</f>
        <v>1138392.9100000001</v>
      </c>
      <c r="P13" s="346">
        <f>P14</f>
        <v>1140552</v>
      </c>
      <c r="Q13" s="347">
        <f>Q14</f>
        <v>1143156</v>
      </c>
    </row>
    <row r="14" spans="1:17" ht="33" customHeight="1" x14ac:dyDescent="0.25">
      <c r="A14" s="335"/>
      <c r="B14" s="336"/>
      <c r="C14" s="338"/>
      <c r="D14" s="348"/>
      <c r="E14" s="348"/>
      <c r="F14" s="349" t="s">
        <v>244</v>
      </c>
      <c r="G14" s="349"/>
      <c r="H14" s="349"/>
      <c r="I14" s="349"/>
      <c r="J14" s="342">
        <v>137</v>
      </c>
      <c r="K14" s="343">
        <v>1</v>
      </c>
      <c r="L14" s="343">
        <v>2</v>
      </c>
      <c r="M14" s="344">
        <v>6710010010</v>
      </c>
      <c r="N14" s="345" t="s">
        <v>245</v>
      </c>
      <c r="O14" s="346">
        <f>O15+O16</f>
        <v>1138392.9100000001</v>
      </c>
      <c r="P14" s="346">
        <f>P15+P16</f>
        <v>1140552</v>
      </c>
      <c r="Q14" s="346">
        <f>Q15+Q16</f>
        <v>1143156</v>
      </c>
    </row>
    <row r="15" spans="1:17" ht="29.25" customHeight="1" x14ac:dyDescent="0.25">
      <c r="A15" s="335"/>
      <c r="B15" s="336"/>
      <c r="C15" s="338"/>
      <c r="D15" s="348"/>
      <c r="E15" s="348"/>
      <c r="F15" s="351" t="s">
        <v>296</v>
      </c>
      <c r="G15" s="351"/>
      <c r="H15" s="351"/>
      <c r="I15" s="351"/>
      <c r="J15" s="342">
        <v>137</v>
      </c>
      <c r="K15" s="343">
        <v>1</v>
      </c>
      <c r="L15" s="343">
        <v>2</v>
      </c>
      <c r="M15" s="344">
        <v>6710010010</v>
      </c>
      <c r="N15" s="345">
        <v>121</v>
      </c>
      <c r="O15" s="346">
        <v>874340.55</v>
      </c>
      <c r="P15" s="346">
        <v>876000</v>
      </c>
      <c r="Q15" s="346">
        <v>878000</v>
      </c>
    </row>
    <row r="16" spans="1:17" ht="60" customHeight="1" x14ac:dyDescent="0.25">
      <c r="A16" s="335"/>
      <c r="B16" s="336"/>
      <c r="C16" s="338"/>
      <c r="D16" s="348"/>
      <c r="E16" s="348"/>
      <c r="F16" s="352" t="s">
        <v>297</v>
      </c>
      <c r="G16" s="352"/>
      <c r="H16" s="352"/>
      <c r="I16" s="352"/>
      <c r="J16" s="342">
        <v>137</v>
      </c>
      <c r="K16" s="343">
        <v>1</v>
      </c>
      <c r="L16" s="343">
        <v>2</v>
      </c>
      <c r="M16" s="344">
        <v>6710010010</v>
      </c>
      <c r="N16" s="345">
        <v>129</v>
      </c>
      <c r="O16" s="346">
        <v>264052.36</v>
      </c>
      <c r="P16" s="346">
        <v>264552</v>
      </c>
      <c r="Q16" s="346">
        <v>265156</v>
      </c>
    </row>
    <row r="17" spans="1:17" ht="60" customHeight="1" x14ac:dyDescent="0.25">
      <c r="A17" s="335"/>
      <c r="B17" s="336"/>
      <c r="C17" s="353" t="s">
        <v>246</v>
      </c>
      <c r="D17" s="354"/>
      <c r="E17" s="354"/>
      <c r="F17" s="354"/>
      <c r="G17" s="354"/>
      <c r="H17" s="354"/>
      <c r="I17" s="355"/>
      <c r="J17" s="329">
        <v>137</v>
      </c>
      <c r="K17" s="330">
        <v>1</v>
      </c>
      <c r="L17" s="330">
        <v>4</v>
      </c>
      <c r="M17" s="356">
        <v>0</v>
      </c>
      <c r="N17" s="332">
        <v>0</v>
      </c>
      <c r="O17" s="333">
        <f t="shared" ref="O17:Q18" si="0">O18</f>
        <v>3468479.24</v>
      </c>
      <c r="P17" s="333">
        <f t="shared" si="0"/>
        <v>3019000</v>
      </c>
      <c r="Q17" s="333">
        <f t="shared" si="0"/>
        <v>3031000</v>
      </c>
    </row>
    <row r="18" spans="1:17" ht="78" customHeight="1" x14ac:dyDescent="0.25">
      <c r="A18" s="335"/>
      <c r="B18" s="336"/>
      <c r="C18" s="338"/>
      <c r="D18" s="339" t="s">
        <v>295</v>
      </c>
      <c r="E18" s="340"/>
      <c r="F18" s="340"/>
      <c r="G18" s="340"/>
      <c r="H18" s="340"/>
      <c r="I18" s="341"/>
      <c r="J18" s="342">
        <v>137</v>
      </c>
      <c r="K18" s="343">
        <v>1</v>
      </c>
      <c r="L18" s="343">
        <v>4</v>
      </c>
      <c r="M18" s="344">
        <v>6700000000</v>
      </c>
      <c r="N18" s="345">
        <v>0</v>
      </c>
      <c r="O18" s="346">
        <f t="shared" si="0"/>
        <v>3468479.24</v>
      </c>
      <c r="P18" s="346">
        <f t="shared" si="0"/>
        <v>3019000</v>
      </c>
      <c r="Q18" s="347">
        <f t="shared" si="0"/>
        <v>3031000</v>
      </c>
    </row>
    <row r="19" spans="1:17" ht="30.75" customHeight="1" x14ac:dyDescent="0.25">
      <c r="A19" s="335"/>
      <c r="B19" s="336"/>
      <c r="C19" s="338"/>
      <c r="D19" s="339" t="s">
        <v>242</v>
      </c>
      <c r="E19" s="340"/>
      <c r="F19" s="340"/>
      <c r="G19" s="340"/>
      <c r="H19" s="340"/>
      <c r="I19" s="341"/>
      <c r="J19" s="342">
        <v>137</v>
      </c>
      <c r="K19" s="343">
        <v>1</v>
      </c>
      <c r="L19" s="343">
        <v>4</v>
      </c>
      <c r="M19" s="344">
        <v>6710000000</v>
      </c>
      <c r="N19" s="345">
        <v>0</v>
      </c>
      <c r="O19" s="346">
        <f>O21+O24+O27+O28+O32</f>
        <v>3468479.24</v>
      </c>
      <c r="P19" s="346">
        <f>P21+P24+P27+P28</f>
        <v>3019000</v>
      </c>
      <c r="Q19" s="347">
        <f>Q21+Q24+Q27+Q28</f>
        <v>3031000</v>
      </c>
    </row>
    <row r="20" spans="1:17" ht="30.75" customHeight="1" x14ac:dyDescent="0.25">
      <c r="A20" s="335"/>
      <c r="B20" s="336"/>
      <c r="C20" s="338"/>
      <c r="D20" s="348"/>
      <c r="E20" s="349" t="s">
        <v>247</v>
      </c>
      <c r="F20" s="349"/>
      <c r="G20" s="349"/>
      <c r="H20" s="349"/>
      <c r="I20" s="349"/>
      <c r="J20" s="342">
        <v>137</v>
      </c>
      <c r="K20" s="343">
        <v>1</v>
      </c>
      <c r="L20" s="343">
        <v>4</v>
      </c>
      <c r="M20" s="357">
        <v>6710010020</v>
      </c>
      <c r="N20" s="345">
        <v>0</v>
      </c>
      <c r="O20" s="346">
        <f>O21+O24+O27+O28</f>
        <v>3424879.24</v>
      </c>
      <c r="P20" s="346">
        <f>P21+P24+P27+P28</f>
        <v>3019000</v>
      </c>
      <c r="Q20" s="347">
        <f>Q21+Q24+Q27+Q28</f>
        <v>3031000</v>
      </c>
    </row>
    <row r="21" spans="1:17" ht="31.5" customHeight="1" x14ac:dyDescent="0.25">
      <c r="A21" s="335"/>
      <c r="B21" s="336"/>
      <c r="C21" s="338"/>
      <c r="D21" s="348"/>
      <c r="E21" s="348"/>
      <c r="F21" s="349" t="s">
        <v>244</v>
      </c>
      <c r="G21" s="349"/>
      <c r="H21" s="349"/>
      <c r="I21" s="349"/>
      <c r="J21" s="342">
        <v>137</v>
      </c>
      <c r="K21" s="343">
        <v>1</v>
      </c>
      <c r="L21" s="343">
        <v>4</v>
      </c>
      <c r="M21" s="344">
        <v>6710010020</v>
      </c>
      <c r="N21" s="345" t="s">
        <v>245</v>
      </c>
      <c r="O21" s="346">
        <f>O22+O23</f>
        <v>2684265.7400000002</v>
      </c>
      <c r="P21" s="346">
        <f>P22+P23</f>
        <v>2343600</v>
      </c>
      <c r="Q21" s="346">
        <f>Q22+Q23</f>
        <v>2343600</v>
      </c>
    </row>
    <row r="22" spans="1:17" ht="32.25" customHeight="1" x14ac:dyDescent="0.25">
      <c r="A22" s="335"/>
      <c r="B22" s="336"/>
      <c r="C22" s="338"/>
      <c r="D22" s="348"/>
      <c r="E22" s="348"/>
      <c r="F22" s="351" t="s">
        <v>296</v>
      </c>
      <c r="G22" s="351"/>
      <c r="H22" s="351"/>
      <c r="I22" s="351"/>
      <c r="J22" s="342">
        <v>137</v>
      </c>
      <c r="K22" s="343">
        <v>1</v>
      </c>
      <c r="L22" s="343">
        <v>4</v>
      </c>
      <c r="M22" s="344">
        <v>6710010020</v>
      </c>
      <c r="N22" s="345">
        <v>121</v>
      </c>
      <c r="O22" s="346">
        <v>2061634.98</v>
      </c>
      <c r="P22" s="346">
        <v>1800000</v>
      </c>
      <c r="Q22" s="346">
        <v>1800000</v>
      </c>
    </row>
    <row r="23" spans="1:17" ht="61.5" customHeight="1" x14ac:dyDescent="0.25">
      <c r="A23" s="335"/>
      <c r="B23" s="336"/>
      <c r="C23" s="338"/>
      <c r="D23" s="348"/>
      <c r="E23" s="348"/>
      <c r="F23" s="351" t="s">
        <v>297</v>
      </c>
      <c r="G23" s="351"/>
      <c r="H23" s="351"/>
      <c r="I23" s="351"/>
      <c r="J23" s="342">
        <v>137</v>
      </c>
      <c r="K23" s="343">
        <v>1</v>
      </c>
      <c r="L23" s="343">
        <v>4</v>
      </c>
      <c r="M23" s="344">
        <v>6710010020</v>
      </c>
      <c r="N23" s="345">
        <v>129</v>
      </c>
      <c r="O23" s="346">
        <v>622630.76</v>
      </c>
      <c r="P23" s="346">
        <v>543600</v>
      </c>
      <c r="Q23" s="346">
        <v>543600</v>
      </c>
    </row>
    <row r="24" spans="1:17" ht="48" customHeight="1" x14ac:dyDescent="0.25">
      <c r="A24" s="335"/>
      <c r="B24" s="336"/>
      <c r="C24" s="338"/>
      <c r="D24" s="348"/>
      <c r="E24" s="348"/>
      <c r="F24" s="349" t="s">
        <v>248</v>
      </c>
      <c r="G24" s="349"/>
      <c r="H24" s="349"/>
      <c r="I24" s="349"/>
      <c r="J24" s="342">
        <v>137</v>
      </c>
      <c r="K24" s="343">
        <v>1</v>
      </c>
      <c r="L24" s="343">
        <v>4</v>
      </c>
      <c r="M24" s="344">
        <v>6710010020</v>
      </c>
      <c r="N24" s="345" t="s">
        <v>249</v>
      </c>
      <c r="O24" s="346">
        <f>O25+O26</f>
        <v>585613.5</v>
      </c>
      <c r="P24" s="346">
        <f>P25+P26</f>
        <v>572000</v>
      </c>
      <c r="Q24" s="346">
        <f>Q25+Q26</f>
        <v>584000</v>
      </c>
    </row>
    <row r="25" spans="1:17" ht="19.5" customHeight="1" x14ac:dyDescent="0.25">
      <c r="A25" s="335"/>
      <c r="B25" s="336"/>
      <c r="C25" s="338"/>
      <c r="D25" s="348"/>
      <c r="E25" s="348"/>
      <c r="F25" s="351" t="s">
        <v>298</v>
      </c>
      <c r="G25" s="351"/>
      <c r="H25" s="351"/>
      <c r="I25" s="351"/>
      <c r="J25" s="342">
        <v>137</v>
      </c>
      <c r="K25" s="343">
        <v>1</v>
      </c>
      <c r="L25" s="343">
        <v>4</v>
      </c>
      <c r="M25" s="344">
        <v>6710010020</v>
      </c>
      <c r="N25" s="345">
        <v>244</v>
      </c>
      <c r="O25" s="346">
        <v>565663.5</v>
      </c>
      <c r="P25" s="346">
        <v>550000</v>
      </c>
      <c r="Q25" s="347">
        <v>560000</v>
      </c>
    </row>
    <row r="26" spans="1:17" ht="18.75" customHeight="1" x14ac:dyDescent="0.25">
      <c r="A26" s="335"/>
      <c r="B26" s="336"/>
      <c r="C26" s="338"/>
      <c r="D26" s="348"/>
      <c r="E26" s="348"/>
      <c r="F26" s="358" t="s">
        <v>299</v>
      </c>
      <c r="G26" s="359"/>
      <c r="H26" s="359"/>
      <c r="I26" s="360"/>
      <c r="J26" s="342">
        <v>137</v>
      </c>
      <c r="K26" s="343">
        <v>1</v>
      </c>
      <c r="L26" s="343">
        <v>4</v>
      </c>
      <c r="M26" s="344">
        <v>6710010020</v>
      </c>
      <c r="N26" s="345">
        <v>247</v>
      </c>
      <c r="O26" s="346">
        <v>19950</v>
      </c>
      <c r="P26" s="346">
        <v>22000</v>
      </c>
      <c r="Q26" s="346">
        <v>24000</v>
      </c>
    </row>
    <row r="27" spans="1:17" ht="16.5" customHeight="1" x14ac:dyDescent="0.25">
      <c r="A27" s="335"/>
      <c r="B27" s="336"/>
      <c r="C27" s="338"/>
      <c r="D27" s="348"/>
      <c r="E27" s="348"/>
      <c r="F27" s="349" t="s">
        <v>169</v>
      </c>
      <c r="G27" s="349"/>
      <c r="H27" s="349"/>
      <c r="I27" s="349"/>
      <c r="J27" s="342">
        <v>137</v>
      </c>
      <c r="K27" s="343">
        <v>1</v>
      </c>
      <c r="L27" s="343">
        <v>4</v>
      </c>
      <c r="M27" s="361">
        <v>6710010020</v>
      </c>
      <c r="N27" s="345" t="s">
        <v>250</v>
      </c>
      <c r="O27" s="346">
        <v>75000</v>
      </c>
      <c r="P27" s="346">
        <v>23400</v>
      </c>
      <c r="Q27" s="346">
        <v>23400</v>
      </c>
    </row>
    <row r="28" spans="1:17" ht="16.5" customHeight="1" x14ac:dyDescent="0.25">
      <c r="A28" s="335"/>
      <c r="B28" s="336"/>
      <c r="C28" s="338"/>
      <c r="D28" s="348"/>
      <c r="E28" s="348"/>
      <c r="F28" s="349" t="s">
        <v>251</v>
      </c>
      <c r="G28" s="349"/>
      <c r="H28" s="349"/>
      <c r="I28" s="349"/>
      <c r="J28" s="342">
        <v>137</v>
      </c>
      <c r="K28" s="343">
        <v>1</v>
      </c>
      <c r="L28" s="343">
        <v>4</v>
      </c>
      <c r="M28" s="344">
        <v>6710010020</v>
      </c>
      <c r="N28" s="345">
        <v>850</v>
      </c>
      <c r="O28" s="346">
        <f>O29+O30</f>
        <v>80000</v>
      </c>
      <c r="P28" s="346">
        <v>80000</v>
      </c>
      <c r="Q28" s="346">
        <v>80000</v>
      </c>
    </row>
    <row r="29" spans="1:17" ht="30.75" customHeight="1" x14ac:dyDescent="0.25">
      <c r="A29" s="335"/>
      <c r="B29" s="336"/>
      <c r="C29" s="338"/>
      <c r="D29" s="348"/>
      <c r="E29" s="348"/>
      <c r="F29" s="349" t="s">
        <v>300</v>
      </c>
      <c r="G29" s="349"/>
      <c r="H29" s="349"/>
      <c r="I29" s="349"/>
      <c r="J29" s="342">
        <v>137</v>
      </c>
      <c r="K29" s="343">
        <v>1</v>
      </c>
      <c r="L29" s="343">
        <v>4</v>
      </c>
      <c r="M29" s="344">
        <v>6710010020</v>
      </c>
      <c r="N29" s="345">
        <v>851</v>
      </c>
      <c r="O29" s="346">
        <v>38000</v>
      </c>
      <c r="P29" s="346">
        <v>38000</v>
      </c>
      <c r="Q29" s="346">
        <v>38000</v>
      </c>
    </row>
    <row r="30" spans="1:17" ht="15.75" customHeight="1" x14ac:dyDescent="0.25">
      <c r="A30" s="335"/>
      <c r="B30" s="336"/>
      <c r="C30" s="338"/>
      <c r="D30" s="348"/>
      <c r="E30" s="348"/>
      <c r="F30" s="349" t="s">
        <v>301</v>
      </c>
      <c r="G30" s="349"/>
      <c r="H30" s="349"/>
      <c r="I30" s="349"/>
      <c r="J30" s="342">
        <v>137</v>
      </c>
      <c r="K30" s="343">
        <v>1</v>
      </c>
      <c r="L30" s="343">
        <v>4</v>
      </c>
      <c r="M30" s="344">
        <v>6710010020</v>
      </c>
      <c r="N30" s="345">
        <v>853</v>
      </c>
      <c r="O30" s="346">
        <v>42000</v>
      </c>
      <c r="P30" s="346">
        <v>42000</v>
      </c>
      <c r="Q30" s="346">
        <v>42000</v>
      </c>
    </row>
    <row r="31" spans="1:17" ht="15.75" customHeight="1" x14ac:dyDescent="0.25">
      <c r="A31" s="362"/>
      <c r="B31" s="363"/>
      <c r="C31" s="364"/>
      <c r="D31" s="348"/>
      <c r="E31" s="348"/>
      <c r="F31" s="358" t="s">
        <v>253</v>
      </c>
      <c r="G31" s="359"/>
      <c r="H31" s="359"/>
      <c r="I31" s="360"/>
      <c r="J31" s="342">
        <v>137</v>
      </c>
      <c r="K31" s="343">
        <v>1</v>
      </c>
      <c r="L31" s="343">
        <v>4</v>
      </c>
      <c r="M31" s="344">
        <v>6710097080</v>
      </c>
      <c r="N31" s="345">
        <v>0</v>
      </c>
      <c r="O31" s="346">
        <f>O32</f>
        <v>43600</v>
      </c>
      <c r="P31" s="346">
        <v>0</v>
      </c>
      <c r="Q31" s="346">
        <v>0</v>
      </c>
    </row>
    <row r="32" spans="1:17" ht="31.5" customHeight="1" x14ac:dyDescent="0.25">
      <c r="A32" s="362"/>
      <c r="B32" s="363"/>
      <c r="C32" s="364"/>
      <c r="D32" s="348"/>
      <c r="E32" s="348"/>
      <c r="F32" s="358" t="s">
        <v>244</v>
      </c>
      <c r="G32" s="359"/>
      <c r="H32" s="359"/>
      <c r="I32" s="360"/>
      <c r="J32" s="342">
        <v>137</v>
      </c>
      <c r="K32" s="343">
        <v>1</v>
      </c>
      <c r="L32" s="343">
        <v>4</v>
      </c>
      <c r="M32" s="344">
        <v>6710097080</v>
      </c>
      <c r="N32" s="345">
        <v>120</v>
      </c>
      <c r="O32" s="346">
        <f>O33+O34</f>
        <v>43600</v>
      </c>
      <c r="P32" s="346">
        <v>0</v>
      </c>
      <c r="Q32" s="346">
        <v>0</v>
      </c>
    </row>
    <row r="33" spans="1:17" ht="29.25" customHeight="1" x14ac:dyDescent="0.25">
      <c r="A33" s="362"/>
      <c r="B33" s="363"/>
      <c r="C33" s="364"/>
      <c r="D33" s="348"/>
      <c r="E33" s="348"/>
      <c r="F33" s="358" t="s">
        <v>296</v>
      </c>
      <c r="G33" s="359"/>
      <c r="H33" s="359"/>
      <c r="I33" s="360"/>
      <c r="J33" s="342">
        <v>137</v>
      </c>
      <c r="K33" s="343">
        <v>1</v>
      </c>
      <c r="L33" s="343">
        <v>4</v>
      </c>
      <c r="M33" s="344">
        <v>6710097080</v>
      </c>
      <c r="N33" s="345">
        <v>121</v>
      </c>
      <c r="O33" s="346">
        <v>33500</v>
      </c>
      <c r="P33" s="346">
        <v>0</v>
      </c>
      <c r="Q33" s="346">
        <v>0</v>
      </c>
    </row>
    <row r="34" spans="1:17" ht="63.75" customHeight="1" x14ac:dyDescent="0.25">
      <c r="A34" s="362"/>
      <c r="B34" s="363"/>
      <c r="C34" s="364"/>
      <c r="D34" s="348"/>
      <c r="E34" s="348"/>
      <c r="F34" s="358" t="s">
        <v>297</v>
      </c>
      <c r="G34" s="359"/>
      <c r="H34" s="359"/>
      <c r="I34" s="360"/>
      <c r="J34" s="342">
        <v>137</v>
      </c>
      <c r="K34" s="343">
        <v>1</v>
      </c>
      <c r="L34" s="343">
        <v>4</v>
      </c>
      <c r="M34" s="344">
        <v>6710097080</v>
      </c>
      <c r="N34" s="345">
        <v>129</v>
      </c>
      <c r="O34" s="346">
        <v>10100</v>
      </c>
      <c r="P34" s="346">
        <v>0</v>
      </c>
      <c r="Q34" s="346">
        <v>0</v>
      </c>
    </row>
    <row r="35" spans="1:17" ht="68.25" customHeight="1" x14ac:dyDescent="0.25">
      <c r="A35" s="362"/>
      <c r="B35" s="363"/>
      <c r="C35" s="364"/>
      <c r="D35" s="337" t="s">
        <v>206</v>
      </c>
      <c r="E35" s="365"/>
      <c r="F35" s="365"/>
      <c r="G35" s="365"/>
      <c r="H35" s="365"/>
      <c r="I35" s="365"/>
      <c r="J35" s="329">
        <v>137</v>
      </c>
      <c r="K35" s="330">
        <v>1</v>
      </c>
      <c r="L35" s="330">
        <v>6</v>
      </c>
      <c r="M35" s="356">
        <v>0</v>
      </c>
      <c r="N35" s="332">
        <v>0</v>
      </c>
      <c r="O35" s="333">
        <f>O39</f>
        <v>58100</v>
      </c>
      <c r="P35" s="333">
        <f>P36</f>
        <v>58100</v>
      </c>
      <c r="Q35" s="333">
        <f>Q36</f>
        <v>58100</v>
      </c>
    </row>
    <row r="36" spans="1:17" ht="85.5" customHeight="1" x14ac:dyDescent="0.25">
      <c r="A36" s="366"/>
      <c r="B36" s="336"/>
      <c r="C36" s="338"/>
      <c r="D36" s="367"/>
      <c r="E36" s="367"/>
      <c r="F36" s="368" t="s">
        <v>295</v>
      </c>
      <c r="G36" s="369"/>
      <c r="H36" s="369"/>
      <c r="I36" s="370"/>
      <c r="J36" s="371">
        <v>137</v>
      </c>
      <c r="K36" s="372">
        <v>1</v>
      </c>
      <c r="L36" s="372">
        <v>6</v>
      </c>
      <c r="M36" s="373">
        <v>6700000000</v>
      </c>
      <c r="N36" s="374">
        <v>0</v>
      </c>
      <c r="O36" s="375">
        <f>O39</f>
        <v>58100</v>
      </c>
      <c r="P36" s="375">
        <f>P39</f>
        <v>58100</v>
      </c>
      <c r="Q36" s="376">
        <f>Q39</f>
        <v>58100</v>
      </c>
    </row>
    <row r="37" spans="1:17" ht="33.75" customHeight="1" x14ac:dyDescent="0.25">
      <c r="A37" s="366"/>
      <c r="B37" s="336"/>
      <c r="C37" s="338"/>
      <c r="D37" s="348"/>
      <c r="E37" s="348"/>
      <c r="F37" s="377" t="s">
        <v>302</v>
      </c>
      <c r="G37" s="378"/>
      <c r="H37" s="378"/>
      <c r="I37" s="379"/>
      <c r="J37" s="342">
        <v>137</v>
      </c>
      <c r="K37" s="343">
        <v>1</v>
      </c>
      <c r="L37" s="343">
        <v>6</v>
      </c>
      <c r="M37" s="380">
        <v>6710000000</v>
      </c>
      <c r="N37" s="345">
        <v>0</v>
      </c>
      <c r="O37" s="346">
        <f>O39</f>
        <v>58100</v>
      </c>
      <c r="P37" s="346">
        <f>P39</f>
        <v>58100</v>
      </c>
      <c r="Q37" s="347">
        <f>Q39</f>
        <v>58100</v>
      </c>
    </row>
    <row r="38" spans="1:17" ht="59.25" customHeight="1" x14ac:dyDescent="0.25">
      <c r="A38" s="366"/>
      <c r="B38" s="336"/>
      <c r="C38" s="338"/>
      <c r="D38" s="381"/>
      <c r="E38" s="381"/>
      <c r="F38" s="359" t="s">
        <v>255</v>
      </c>
      <c r="G38" s="382"/>
      <c r="H38" s="382"/>
      <c r="I38" s="383"/>
      <c r="J38" s="342">
        <v>137</v>
      </c>
      <c r="K38" s="343">
        <v>1</v>
      </c>
      <c r="L38" s="343">
        <v>6</v>
      </c>
      <c r="M38" s="380">
        <v>6710010080</v>
      </c>
      <c r="N38" s="345">
        <v>0</v>
      </c>
      <c r="O38" s="346">
        <f>O39</f>
        <v>58100</v>
      </c>
      <c r="P38" s="346">
        <f>P39</f>
        <v>58100</v>
      </c>
      <c r="Q38" s="347">
        <f>Q39</f>
        <v>58100</v>
      </c>
    </row>
    <row r="39" spans="1:17" ht="19.5" customHeight="1" x14ac:dyDescent="0.25">
      <c r="A39" s="384"/>
      <c r="B39" s="336"/>
      <c r="C39" s="338"/>
      <c r="D39" s="381"/>
      <c r="E39" s="381"/>
      <c r="F39" s="359" t="s">
        <v>169</v>
      </c>
      <c r="G39" s="382"/>
      <c r="H39" s="382"/>
      <c r="I39" s="383"/>
      <c r="J39" s="342">
        <v>137</v>
      </c>
      <c r="K39" s="343">
        <v>1</v>
      </c>
      <c r="L39" s="343">
        <v>6</v>
      </c>
      <c r="M39" s="385">
        <v>6710010080</v>
      </c>
      <c r="N39" s="345">
        <v>540</v>
      </c>
      <c r="O39" s="346">
        <v>58100</v>
      </c>
      <c r="P39" s="346">
        <v>58100</v>
      </c>
      <c r="Q39" s="346">
        <v>58100</v>
      </c>
    </row>
    <row r="40" spans="1:17" ht="19.5" customHeight="1" x14ac:dyDescent="0.25">
      <c r="A40" s="386"/>
      <c r="B40" s="336"/>
      <c r="C40" s="338"/>
      <c r="D40" s="387" t="s">
        <v>303</v>
      </c>
      <c r="E40" s="388"/>
      <c r="F40" s="388"/>
      <c r="G40" s="388"/>
      <c r="H40" s="388"/>
      <c r="I40" s="388"/>
      <c r="J40" s="329">
        <v>137</v>
      </c>
      <c r="K40" s="330">
        <v>1</v>
      </c>
      <c r="L40" s="330">
        <v>13</v>
      </c>
      <c r="M40" s="356">
        <v>0</v>
      </c>
      <c r="N40" s="332">
        <v>0</v>
      </c>
      <c r="O40" s="333">
        <f t="shared" ref="O40:Q43" si="1">O41</f>
        <v>3331.5</v>
      </c>
      <c r="P40" s="333">
        <f t="shared" si="1"/>
        <v>3900</v>
      </c>
      <c r="Q40" s="333">
        <f t="shared" si="1"/>
        <v>4000</v>
      </c>
    </row>
    <row r="41" spans="1:17" ht="33" customHeight="1" x14ac:dyDescent="0.25">
      <c r="A41" s="366"/>
      <c r="B41" s="336"/>
      <c r="C41" s="338"/>
      <c r="D41" s="338"/>
      <c r="E41" s="389"/>
      <c r="F41" s="390" t="s">
        <v>256</v>
      </c>
      <c r="G41" s="378"/>
      <c r="H41" s="378"/>
      <c r="I41" s="379"/>
      <c r="J41" s="342">
        <v>137</v>
      </c>
      <c r="K41" s="343">
        <v>1</v>
      </c>
      <c r="L41" s="343">
        <v>13</v>
      </c>
      <c r="M41" s="380">
        <v>7700000000</v>
      </c>
      <c r="N41" s="345">
        <v>0</v>
      </c>
      <c r="O41" s="346">
        <f t="shared" si="1"/>
        <v>3331.5</v>
      </c>
      <c r="P41" s="346">
        <f t="shared" si="1"/>
        <v>3900</v>
      </c>
      <c r="Q41" s="346">
        <f t="shared" si="1"/>
        <v>4000</v>
      </c>
    </row>
    <row r="42" spans="1:17" ht="30.75" customHeight="1" x14ac:dyDescent="0.25">
      <c r="A42" s="366"/>
      <c r="B42" s="336"/>
      <c r="C42" s="338"/>
      <c r="D42" s="338"/>
      <c r="E42" s="389"/>
      <c r="F42" s="390" t="s">
        <v>304</v>
      </c>
      <c r="G42" s="391"/>
      <c r="H42" s="391"/>
      <c r="I42" s="392"/>
      <c r="J42" s="342">
        <v>137</v>
      </c>
      <c r="K42" s="343">
        <v>1</v>
      </c>
      <c r="L42" s="343">
        <v>13</v>
      </c>
      <c r="M42" s="380">
        <v>7700095100</v>
      </c>
      <c r="N42" s="345">
        <v>0</v>
      </c>
      <c r="O42" s="346">
        <f t="shared" si="1"/>
        <v>3331.5</v>
      </c>
      <c r="P42" s="346">
        <f t="shared" si="1"/>
        <v>3900</v>
      </c>
      <c r="Q42" s="346">
        <f t="shared" si="1"/>
        <v>4000</v>
      </c>
    </row>
    <row r="43" spans="1:17" ht="19.5" customHeight="1" x14ac:dyDescent="0.25">
      <c r="A43" s="366"/>
      <c r="B43" s="336"/>
      <c r="C43" s="338"/>
      <c r="D43" s="338"/>
      <c r="E43" s="389"/>
      <c r="F43" s="390" t="s">
        <v>251</v>
      </c>
      <c r="G43" s="391"/>
      <c r="H43" s="391"/>
      <c r="I43" s="392"/>
      <c r="J43" s="342">
        <v>137</v>
      </c>
      <c r="K43" s="343">
        <v>1</v>
      </c>
      <c r="L43" s="343">
        <v>13</v>
      </c>
      <c r="M43" s="380">
        <v>7700095100</v>
      </c>
      <c r="N43" s="345">
        <v>850</v>
      </c>
      <c r="O43" s="346">
        <f t="shared" si="1"/>
        <v>3331.5</v>
      </c>
      <c r="P43" s="346">
        <f t="shared" si="1"/>
        <v>3900</v>
      </c>
      <c r="Q43" s="346">
        <f t="shared" si="1"/>
        <v>4000</v>
      </c>
    </row>
    <row r="44" spans="1:17" ht="19.5" customHeight="1" x14ac:dyDescent="0.25">
      <c r="A44" s="366"/>
      <c r="B44" s="336"/>
      <c r="C44" s="338"/>
      <c r="D44" s="338"/>
      <c r="E44" s="389"/>
      <c r="F44" s="390" t="s">
        <v>301</v>
      </c>
      <c r="G44" s="391"/>
      <c r="H44" s="391"/>
      <c r="I44" s="392"/>
      <c r="J44" s="342">
        <v>137</v>
      </c>
      <c r="K44" s="343">
        <v>1</v>
      </c>
      <c r="L44" s="343">
        <v>13</v>
      </c>
      <c r="M44" s="380">
        <v>7700095100</v>
      </c>
      <c r="N44" s="345">
        <v>853</v>
      </c>
      <c r="O44" s="346">
        <v>3331.5</v>
      </c>
      <c r="P44" s="346">
        <v>3900</v>
      </c>
      <c r="Q44" s="346">
        <v>4000</v>
      </c>
    </row>
    <row r="45" spans="1:17" ht="15" customHeight="1" x14ac:dyDescent="0.25">
      <c r="A45" s="393" t="s">
        <v>208</v>
      </c>
      <c r="B45" s="394"/>
      <c r="C45" s="394"/>
      <c r="D45" s="394"/>
      <c r="E45" s="394"/>
      <c r="F45" s="394"/>
      <c r="G45" s="394"/>
      <c r="H45" s="394"/>
      <c r="I45" s="395"/>
      <c r="J45" s="329">
        <v>137</v>
      </c>
      <c r="K45" s="330">
        <v>2</v>
      </c>
      <c r="L45" s="330">
        <v>0</v>
      </c>
      <c r="M45" s="331">
        <v>0</v>
      </c>
      <c r="N45" s="332">
        <v>0</v>
      </c>
      <c r="O45" s="333">
        <f>O50+O53</f>
        <v>261700.00000000003</v>
      </c>
      <c r="P45" s="333">
        <f>P46</f>
        <v>270500</v>
      </c>
      <c r="Q45" s="334">
        <f>Q50+Q53</f>
        <v>280100</v>
      </c>
    </row>
    <row r="46" spans="1:17" ht="30" customHeight="1" x14ac:dyDescent="0.25">
      <c r="A46" s="335"/>
      <c r="B46" s="336"/>
      <c r="C46" s="396" t="s">
        <v>209</v>
      </c>
      <c r="D46" s="397"/>
      <c r="E46" s="397"/>
      <c r="F46" s="397"/>
      <c r="G46" s="397"/>
      <c r="H46" s="397"/>
      <c r="I46" s="398"/>
      <c r="J46" s="329">
        <v>137</v>
      </c>
      <c r="K46" s="330">
        <v>2</v>
      </c>
      <c r="L46" s="330">
        <v>3</v>
      </c>
      <c r="M46" s="331">
        <v>0</v>
      </c>
      <c r="N46" s="332">
        <v>0</v>
      </c>
      <c r="O46" s="333">
        <f>O50+O53</f>
        <v>261700.00000000003</v>
      </c>
      <c r="P46" s="333">
        <f>P50+P53</f>
        <v>270500</v>
      </c>
      <c r="Q46" s="334">
        <f>Q50+Q53</f>
        <v>280100</v>
      </c>
    </row>
    <row r="47" spans="1:17" ht="75.75" customHeight="1" x14ac:dyDescent="0.25">
      <c r="A47" s="335"/>
      <c r="B47" s="336"/>
      <c r="C47" s="399"/>
      <c r="D47" s="339" t="s">
        <v>295</v>
      </c>
      <c r="E47" s="340"/>
      <c r="F47" s="340"/>
      <c r="G47" s="340"/>
      <c r="H47" s="340"/>
      <c r="I47" s="341"/>
      <c r="J47" s="342">
        <v>137</v>
      </c>
      <c r="K47" s="343">
        <v>2</v>
      </c>
      <c r="L47" s="343">
        <v>3</v>
      </c>
      <c r="M47" s="344">
        <v>6700000000</v>
      </c>
      <c r="N47" s="345">
        <v>0</v>
      </c>
      <c r="O47" s="346">
        <f>O48</f>
        <v>261700.00000000003</v>
      </c>
      <c r="P47" s="346">
        <f>P48</f>
        <v>270500</v>
      </c>
      <c r="Q47" s="347">
        <f>Q48</f>
        <v>280100</v>
      </c>
    </row>
    <row r="48" spans="1:17" ht="45.75" customHeight="1" x14ac:dyDescent="0.25">
      <c r="A48" s="335"/>
      <c r="B48" s="336"/>
      <c r="C48" s="338"/>
      <c r="D48" s="400" t="s">
        <v>258</v>
      </c>
      <c r="E48" s="401"/>
      <c r="F48" s="401"/>
      <c r="G48" s="401"/>
      <c r="H48" s="401"/>
      <c r="I48" s="402"/>
      <c r="J48" s="342">
        <v>137</v>
      </c>
      <c r="K48" s="343">
        <v>2</v>
      </c>
      <c r="L48" s="343">
        <v>3</v>
      </c>
      <c r="M48" s="344">
        <v>6720000000</v>
      </c>
      <c r="N48" s="345">
        <v>0</v>
      </c>
      <c r="O48" s="346">
        <f>O50+O53</f>
        <v>261700.00000000003</v>
      </c>
      <c r="P48" s="346">
        <f>P50+P53</f>
        <v>270500</v>
      </c>
      <c r="Q48" s="347">
        <f>Q50+Q53</f>
        <v>280100</v>
      </c>
    </row>
    <row r="49" spans="1:17" ht="57.75" customHeight="1" x14ac:dyDescent="0.25">
      <c r="A49" s="335"/>
      <c r="B49" s="336"/>
      <c r="C49" s="338"/>
      <c r="D49" s="348"/>
      <c r="E49" s="403"/>
      <c r="F49" s="400" t="s">
        <v>259</v>
      </c>
      <c r="G49" s="401"/>
      <c r="H49" s="401"/>
      <c r="I49" s="402"/>
      <c r="J49" s="404">
        <v>137</v>
      </c>
      <c r="K49" s="405">
        <v>2</v>
      </c>
      <c r="L49" s="405">
        <v>3</v>
      </c>
      <c r="M49" s="344">
        <v>6720051180</v>
      </c>
      <c r="N49" s="406">
        <v>0</v>
      </c>
      <c r="O49" s="346">
        <f>O50+O53</f>
        <v>261700.00000000003</v>
      </c>
      <c r="P49" s="346">
        <f>P50+P53</f>
        <v>270500</v>
      </c>
      <c r="Q49" s="347">
        <f>Q50+Q53</f>
        <v>280100</v>
      </c>
    </row>
    <row r="50" spans="1:17" ht="30.75" customHeight="1" x14ac:dyDescent="0.25">
      <c r="A50" s="335"/>
      <c r="B50" s="336"/>
      <c r="C50" s="338"/>
      <c r="D50" s="348"/>
      <c r="E50" s="348"/>
      <c r="F50" s="349" t="s">
        <v>244</v>
      </c>
      <c r="G50" s="349"/>
      <c r="H50" s="349"/>
      <c r="I50" s="349"/>
      <c r="J50" s="342">
        <v>137</v>
      </c>
      <c r="K50" s="343">
        <v>2</v>
      </c>
      <c r="L50" s="343">
        <v>3</v>
      </c>
      <c r="M50" s="344">
        <v>6720051180</v>
      </c>
      <c r="N50" s="345" t="s">
        <v>245</v>
      </c>
      <c r="O50" s="346">
        <f>O51+O52</f>
        <v>256984.33000000002</v>
      </c>
      <c r="P50" s="346">
        <f>P51+P52</f>
        <v>260400</v>
      </c>
      <c r="Q50" s="347">
        <f>Q51+Q52</f>
        <v>273420</v>
      </c>
    </row>
    <row r="51" spans="1:17" ht="30" customHeight="1" x14ac:dyDescent="0.25">
      <c r="A51" s="335"/>
      <c r="B51" s="336"/>
      <c r="C51" s="338"/>
      <c r="D51" s="348"/>
      <c r="E51" s="348"/>
      <c r="F51" s="351" t="s">
        <v>296</v>
      </c>
      <c r="G51" s="351"/>
      <c r="H51" s="351"/>
      <c r="I51" s="351"/>
      <c r="J51" s="342">
        <v>137</v>
      </c>
      <c r="K51" s="343">
        <v>2</v>
      </c>
      <c r="L51" s="343">
        <v>3</v>
      </c>
      <c r="M51" s="344">
        <v>6720051180</v>
      </c>
      <c r="N51" s="345">
        <v>121</v>
      </c>
      <c r="O51" s="346">
        <v>197376.6</v>
      </c>
      <c r="P51" s="346">
        <v>200000</v>
      </c>
      <c r="Q51" s="346">
        <v>210000</v>
      </c>
    </row>
    <row r="52" spans="1:17" ht="59.25" customHeight="1" x14ac:dyDescent="0.25">
      <c r="A52" s="335"/>
      <c r="B52" s="336"/>
      <c r="C52" s="338"/>
      <c r="D52" s="348"/>
      <c r="E52" s="348"/>
      <c r="F52" s="351" t="s">
        <v>297</v>
      </c>
      <c r="G52" s="351"/>
      <c r="H52" s="351"/>
      <c r="I52" s="351"/>
      <c r="J52" s="342">
        <v>137</v>
      </c>
      <c r="K52" s="343">
        <v>2</v>
      </c>
      <c r="L52" s="343">
        <v>3</v>
      </c>
      <c r="M52" s="344">
        <v>6720051180</v>
      </c>
      <c r="N52" s="345">
        <v>129</v>
      </c>
      <c r="O52" s="346">
        <v>59607.73</v>
      </c>
      <c r="P52" s="346">
        <v>60400</v>
      </c>
      <c r="Q52" s="346">
        <v>63420</v>
      </c>
    </row>
    <row r="53" spans="1:17" ht="45.75" customHeight="1" x14ac:dyDescent="0.25">
      <c r="A53" s="335"/>
      <c r="B53" s="336"/>
      <c r="C53" s="338"/>
      <c r="D53" s="348"/>
      <c r="E53" s="348"/>
      <c r="F53" s="358" t="s">
        <v>248</v>
      </c>
      <c r="G53" s="359"/>
      <c r="H53" s="359"/>
      <c r="I53" s="360"/>
      <c r="J53" s="342">
        <v>137</v>
      </c>
      <c r="K53" s="343">
        <v>2</v>
      </c>
      <c r="L53" s="343">
        <v>3</v>
      </c>
      <c r="M53" s="344">
        <v>6720051180</v>
      </c>
      <c r="N53" s="345" t="s">
        <v>249</v>
      </c>
      <c r="O53" s="346">
        <f>O54</f>
        <v>4715.67</v>
      </c>
      <c r="P53" s="346">
        <f>P54</f>
        <v>10100</v>
      </c>
      <c r="Q53" s="347">
        <f>Q54</f>
        <v>6680</v>
      </c>
    </row>
    <row r="54" spans="1:17" ht="24" customHeight="1" x14ac:dyDescent="0.25">
      <c r="A54" s="335"/>
      <c r="B54" s="336"/>
      <c r="C54" s="338"/>
      <c r="D54" s="348"/>
      <c r="E54" s="348"/>
      <c r="F54" s="407" t="s">
        <v>298</v>
      </c>
      <c r="G54" s="408"/>
      <c r="H54" s="408"/>
      <c r="I54" s="409"/>
      <c r="J54" s="342">
        <v>137</v>
      </c>
      <c r="K54" s="343">
        <v>2</v>
      </c>
      <c r="L54" s="343">
        <v>3</v>
      </c>
      <c r="M54" s="344">
        <v>6720051180</v>
      </c>
      <c r="N54" s="345">
        <v>244</v>
      </c>
      <c r="O54" s="346">
        <v>4715.67</v>
      </c>
      <c r="P54" s="346">
        <v>10100</v>
      </c>
      <c r="Q54" s="346">
        <v>6680</v>
      </c>
    </row>
    <row r="55" spans="1:17" ht="46.5" customHeight="1" x14ac:dyDescent="0.25">
      <c r="A55" s="393" t="s">
        <v>210</v>
      </c>
      <c r="B55" s="394"/>
      <c r="C55" s="394"/>
      <c r="D55" s="394"/>
      <c r="E55" s="394"/>
      <c r="F55" s="394"/>
      <c r="G55" s="394"/>
      <c r="H55" s="394"/>
      <c r="I55" s="395"/>
      <c r="J55" s="329">
        <v>137</v>
      </c>
      <c r="K55" s="330">
        <v>3</v>
      </c>
      <c r="L55" s="330">
        <v>0</v>
      </c>
      <c r="M55" s="331">
        <v>0</v>
      </c>
      <c r="N55" s="332">
        <v>0</v>
      </c>
      <c r="O55" s="333">
        <f>O56+O62</f>
        <v>430000</v>
      </c>
      <c r="P55" s="333">
        <f>P56+P62</f>
        <v>430000</v>
      </c>
      <c r="Q55" s="333">
        <f>Q56+Q62</f>
        <v>430000</v>
      </c>
    </row>
    <row r="56" spans="1:17" ht="45.75" customHeight="1" x14ac:dyDescent="0.25">
      <c r="A56" s="335"/>
      <c r="B56" s="336"/>
      <c r="C56" s="396" t="s">
        <v>211</v>
      </c>
      <c r="D56" s="397"/>
      <c r="E56" s="397"/>
      <c r="F56" s="397"/>
      <c r="G56" s="397"/>
      <c r="H56" s="397"/>
      <c r="I56" s="398"/>
      <c r="J56" s="329">
        <v>137</v>
      </c>
      <c r="K56" s="330">
        <v>3</v>
      </c>
      <c r="L56" s="330">
        <v>10</v>
      </c>
      <c r="M56" s="331">
        <v>0</v>
      </c>
      <c r="N56" s="332">
        <v>0</v>
      </c>
      <c r="O56" s="333">
        <f>O58</f>
        <v>400000</v>
      </c>
      <c r="P56" s="333">
        <f>P58</f>
        <v>400000</v>
      </c>
      <c r="Q56" s="333">
        <f>Q58</f>
        <v>400000</v>
      </c>
    </row>
    <row r="57" spans="1:17" ht="76.5" customHeight="1" x14ac:dyDescent="0.25">
      <c r="A57" s="335"/>
      <c r="B57" s="336"/>
      <c r="C57" s="399"/>
      <c r="D57" s="339" t="s">
        <v>295</v>
      </c>
      <c r="E57" s="340"/>
      <c r="F57" s="340"/>
      <c r="G57" s="340"/>
      <c r="H57" s="340"/>
      <c r="I57" s="341"/>
      <c r="J57" s="342">
        <v>137</v>
      </c>
      <c r="K57" s="343">
        <v>3</v>
      </c>
      <c r="L57" s="343">
        <v>10</v>
      </c>
      <c r="M57" s="344">
        <v>6700000000</v>
      </c>
      <c r="N57" s="345">
        <v>0</v>
      </c>
      <c r="O57" s="346">
        <f t="shared" ref="O57:Q60" si="2">O58</f>
        <v>400000</v>
      </c>
      <c r="P57" s="346">
        <f t="shared" si="2"/>
        <v>400000</v>
      </c>
      <c r="Q57" s="346">
        <f t="shared" si="2"/>
        <v>400000</v>
      </c>
    </row>
    <row r="58" spans="1:17" ht="45" customHeight="1" x14ac:dyDescent="0.25">
      <c r="A58" s="335"/>
      <c r="B58" s="336"/>
      <c r="C58" s="338"/>
      <c r="D58" s="339" t="s">
        <v>260</v>
      </c>
      <c r="E58" s="340"/>
      <c r="F58" s="340"/>
      <c r="G58" s="340"/>
      <c r="H58" s="340"/>
      <c r="I58" s="341"/>
      <c r="J58" s="342">
        <v>137</v>
      </c>
      <c r="K58" s="343">
        <v>3</v>
      </c>
      <c r="L58" s="343">
        <v>10</v>
      </c>
      <c r="M58" s="344">
        <v>6730000000</v>
      </c>
      <c r="N58" s="345">
        <v>0</v>
      </c>
      <c r="O58" s="346">
        <f t="shared" si="2"/>
        <v>400000</v>
      </c>
      <c r="P58" s="346">
        <f t="shared" si="2"/>
        <v>400000</v>
      </c>
      <c r="Q58" s="346">
        <f t="shared" si="2"/>
        <v>400000</v>
      </c>
    </row>
    <row r="59" spans="1:17" ht="60" customHeight="1" x14ac:dyDescent="0.25">
      <c r="A59" s="335"/>
      <c r="B59" s="336"/>
      <c r="C59" s="338"/>
      <c r="D59" s="410"/>
      <c r="E59" s="339" t="s">
        <v>261</v>
      </c>
      <c r="F59" s="340"/>
      <c r="G59" s="340"/>
      <c r="H59" s="340"/>
      <c r="I59" s="341"/>
      <c r="J59" s="342">
        <v>137</v>
      </c>
      <c r="K59" s="343">
        <v>3</v>
      </c>
      <c r="L59" s="343">
        <v>10</v>
      </c>
      <c r="M59" s="344">
        <v>6730095020</v>
      </c>
      <c r="N59" s="345">
        <v>0</v>
      </c>
      <c r="O59" s="346">
        <f t="shared" si="2"/>
        <v>400000</v>
      </c>
      <c r="P59" s="346">
        <f t="shared" si="2"/>
        <v>400000</v>
      </c>
      <c r="Q59" s="346">
        <f t="shared" si="2"/>
        <v>400000</v>
      </c>
    </row>
    <row r="60" spans="1:17" ht="46.5" customHeight="1" x14ac:dyDescent="0.25">
      <c r="A60" s="335"/>
      <c r="B60" s="336"/>
      <c r="C60" s="338"/>
      <c r="D60" s="348"/>
      <c r="E60" s="348"/>
      <c r="F60" s="358" t="s">
        <v>248</v>
      </c>
      <c r="G60" s="359"/>
      <c r="H60" s="359"/>
      <c r="I60" s="360"/>
      <c r="J60" s="342">
        <v>137</v>
      </c>
      <c r="K60" s="343">
        <v>3</v>
      </c>
      <c r="L60" s="343">
        <v>10</v>
      </c>
      <c r="M60" s="344">
        <v>6730095020</v>
      </c>
      <c r="N60" s="345" t="s">
        <v>249</v>
      </c>
      <c r="O60" s="346">
        <f t="shared" si="2"/>
        <v>400000</v>
      </c>
      <c r="P60" s="346">
        <f t="shared" si="2"/>
        <v>400000</v>
      </c>
      <c r="Q60" s="346">
        <f t="shared" si="2"/>
        <v>400000</v>
      </c>
    </row>
    <row r="61" spans="1:17" ht="24" customHeight="1" x14ac:dyDescent="0.25">
      <c r="A61" s="335"/>
      <c r="B61" s="336"/>
      <c r="C61" s="338"/>
      <c r="D61" s="348"/>
      <c r="E61" s="348"/>
      <c r="F61" s="351" t="s">
        <v>298</v>
      </c>
      <c r="G61" s="351"/>
      <c r="H61" s="351"/>
      <c r="I61" s="351"/>
      <c r="J61" s="342">
        <v>137</v>
      </c>
      <c r="K61" s="343">
        <v>3</v>
      </c>
      <c r="L61" s="343">
        <v>10</v>
      </c>
      <c r="M61" s="344">
        <v>6730095020</v>
      </c>
      <c r="N61" s="406">
        <v>244</v>
      </c>
      <c r="O61" s="346">
        <v>400000</v>
      </c>
      <c r="P61" s="346">
        <v>400000</v>
      </c>
      <c r="Q61" s="346">
        <v>400000</v>
      </c>
    </row>
    <row r="62" spans="1:17" ht="51" customHeight="1" x14ac:dyDescent="0.25">
      <c r="A62" s="335"/>
      <c r="B62" s="336"/>
      <c r="C62" s="338"/>
      <c r="D62" s="348"/>
      <c r="E62" s="348"/>
      <c r="F62" s="353" t="s">
        <v>212</v>
      </c>
      <c r="G62" s="354"/>
      <c r="H62" s="354"/>
      <c r="I62" s="355"/>
      <c r="J62" s="329">
        <v>137</v>
      </c>
      <c r="K62" s="330">
        <v>3</v>
      </c>
      <c r="L62" s="330">
        <v>14</v>
      </c>
      <c r="M62" s="331">
        <v>0</v>
      </c>
      <c r="N62" s="332">
        <v>0</v>
      </c>
      <c r="O62" s="333">
        <f>O64</f>
        <v>30000</v>
      </c>
      <c r="P62" s="333">
        <f>P64</f>
        <v>30000</v>
      </c>
      <c r="Q62" s="333">
        <f>Q64</f>
        <v>30000</v>
      </c>
    </row>
    <row r="63" spans="1:17" ht="81.75" customHeight="1" x14ac:dyDescent="0.25">
      <c r="A63" s="335"/>
      <c r="B63" s="336"/>
      <c r="C63" s="338"/>
      <c r="D63" s="348"/>
      <c r="E63" s="348"/>
      <c r="F63" s="358" t="s">
        <v>295</v>
      </c>
      <c r="G63" s="411"/>
      <c r="H63" s="411"/>
      <c r="I63" s="412"/>
      <c r="J63" s="342">
        <v>137</v>
      </c>
      <c r="K63" s="343">
        <v>3</v>
      </c>
      <c r="L63" s="343">
        <v>14</v>
      </c>
      <c r="M63" s="344">
        <v>6700000000</v>
      </c>
      <c r="N63" s="345">
        <v>0</v>
      </c>
      <c r="O63" s="346">
        <f t="shared" ref="O63:Q66" si="3">O64</f>
        <v>30000</v>
      </c>
      <c r="P63" s="346">
        <f t="shared" si="3"/>
        <v>30000</v>
      </c>
      <c r="Q63" s="346">
        <f t="shared" si="3"/>
        <v>30000</v>
      </c>
    </row>
    <row r="64" spans="1:17" ht="62.25" customHeight="1" x14ac:dyDescent="0.25">
      <c r="A64" s="335"/>
      <c r="B64" s="336"/>
      <c r="C64" s="338"/>
      <c r="D64" s="348"/>
      <c r="E64" s="348"/>
      <c r="F64" s="413" t="s">
        <v>262</v>
      </c>
      <c r="G64" s="414"/>
      <c r="H64" s="414"/>
      <c r="I64" s="415"/>
      <c r="J64" s="342">
        <v>137</v>
      </c>
      <c r="K64" s="343">
        <v>3</v>
      </c>
      <c r="L64" s="343">
        <v>14</v>
      </c>
      <c r="M64" s="344">
        <v>6740000000</v>
      </c>
      <c r="N64" s="345">
        <v>0</v>
      </c>
      <c r="O64" s="346">
        <f t="shared" si="3"/>
        <v>30000</v>
      </c>
      <c r="P64" s="346">
        <f t="shared" si="3"/>
        <v>30000</v>
      </c>
      <c r="Q64" s="346">
        <f t="shared" si="3"/>
        <v>30000</v>
      </c>
    </row>
    <row r="65" spans="1:17" ht="31.5" customHeight="1" x14ac:dyDescent="0.25">
      <c r="A65" s="335"/>
      <c r="B65" s="336"/>
      <c r="C65" s="338"/>
      <c r="D65" s="348"/>
      <c r="E65" s="348"/>
      <c r="F65" s="413" t="s">
        <v>263</v>
      </c>
      <c r="G65" s="414"/>
      <c r="H65" s="414"/>
      <c r="I65" s="415"/>
      <c r="J65" s="342">
        <v>137</v>
      </c>
      <c r="K65" s="343">
        <v>3</v>
      </c>
      <c r="L65" s="343">
        <v>14</v>
      </c>
      <c r="M65" s="344">
        <v>6740020040</v>
      </c>
      <c r="N65" s="345">
        <v>0</v>
      </c>
      <c r="O65" s="346">
        <f t="shared" si="3"/>
        <v>30000</v>
      </c>
      <c r="P65" s="346">
        <f t="shared" si="3"/>
        <v>30000</v>
      </c>
      <c r="Q65" s="346">
        <f t="shared" si="3"/>
        <v>30000</v>
      </c>
    </row>
    <row r="66" spans="1:17" ht="49.5" customHeight="1" x14ac:dyDescent="0.25">
      <c r="A66" s="335"/>
      <c r="B66" s="336"/>
      <c r="C66" s="338"/>
      <c r="D66" s="348"/>
      <c r="E66" s="348"/>
      <c r="F66" s="358" t="s">
        <v>248</v>
      </c>
      <c r="G66" s="359"/>
      <c r="H66" s="359"/>
      <c r="I66" s="360"/>
      <c r="J66" s="342">
        <v>137</v>
      </c>
      <c r="K66" s="343">
        <v>3</v>
      </c>
      <c r="L66" s="343">
        <v>14</v>
      </c>
      <c r="M66" s="344">
        <v>6740020040</v>
      </c>
      <c r="N66" s="345">
        <v>240</v>
      </c>
      <c r="O66" s="346">
        <f t="shared" si="3"/>
        <v>30000</v>
      </c>
      <c r="P66" s="346">
        <f t="shared" si="3"/>
        <v>30000</v>
      </c>
      <c r="Q66" s="346">
        <f t="shared" si="3"/>
        <v>30000</v>
      </c>
    </row>
    <row r="67" spans="1:17" ht="31.5" customHeight="1" x14ac:dyDescent="0.25">
      <c r="A67" s="335"/>
      <c r="B67" s="336"/>
      <c r="C67" s="338"/>
      <c r="D67" s="348"/>
      <c r="E67" s="348"/>
      <c r="F67" s="358" t="s">
        <v>298</v>
      </c>
      <c r="G67" s="359"/>
      <c r="H67" s="359"/>
      <c r="I67" s="360"/>
      <c r="J67" s="342">
        <v>137</v>
      </c>
      <c r="K67" s="343">
        <v>3</v>
      </c>
      <c r="L67" s="343">
        <v>14</v>
      </c>
      <c r="M67" s="344">
        <v>6740020040</v>
      </c>
      <c r="N67" s="345">
        <v>244</v>
      </c>
      <c r="O67" s="346">
        <v>30000</v>
      </c>
      <c r="P67" s="346">
        <v>30000</v>
      </c>
      <c r="Q67" s="347">
        <v>30000</v>
      </c>
    </row>
    <row r="68" spans="1:17" ht="15" customHeight="1" x14ac:dyDescent="0.25">
      <c r="A68" s="393" t="s">
        <v>213</v>
      </c>
      <c r="B68" s="394"/>
      <c r="C68" s="394"/>
      <c r="D68" s="394"/>
      <c r="E68" s="394"/>
      <c r="F68" s="394"/>
      <c r="G68" s="394"/>
      <c r="H68" s="394"/>
      <c r="I68" s="395"/>
      <c r="J68" s="329">
        <v>137</v>
      </c>
      <c r="K68" s="330">
        <v>4</v>
      </c>
      <c r="L68" s="330">
        <v>0</v>
      </c>
      <c r="M68" s="331">
        <v>0</v>
      </c>
      <c r="N68" s="332">
        <v>0</v>
      </c>
      <c r="O68" s="333">
        <f>O69</f>
        <v>1622960</v>
      </c>
      <c r="P68" s="333">
        <f>P69</f>
        <v>1263000</v>
      </c>
      <c r="Q68" s="333">
        <f>Q69+Q76</f>
        <v>1653000</v>
      </c>
    </row>
    <row r="69" spans="1:17" ht="17.25" customHeight="1" x14ac:dyDescent="0.25">
      <c r="A69" s="335"/>
      <c r="B69" s="336"/>
      <c r="C69" s="396" t="s">
        <v>214</v>
      </c>
      <c r="D69" s="397"/>
      <c r="E69" s="397"/>
      <c r="F69" s="397"/>
      <c r="G69" s="397"/>
      <c r="H69" s="397"/>
      <c r="I69" s="398"/>
      <c r="J69" s="329">
        <v>137</v>
      </c>
      <c r="K69" s="330">
        <v>4</v>
      </c>
      <c r="L69" s="330">
        <v>9</v>
      </c>
      <c r="M69" s="331">
        <v>0</v>
      </c>
      <c r="N69" s="332">
        <v>0</v>
      </c>
      <c r="O69" s="333">
        <f>O71</f>
        <v>1622960</v>
      </c>
      <c r="P69" s="333">
        <f>P71</f>
        <v>1263000</v>
      </c>
      <c r="Q69" s="334">
        <f>Q71</f>
        <v>1290000</v>
      </c>
    </row>
    <row r="70" spans="1:17" ht="78" customHeight="1" x14ac:dyDescent="0.25">
      <c r="A70" s="335"/>
      <c r="B70" s="336"/>
      <c r="C70" s="399"/>
      <c r="D70" s="339" t="s">
        <v>295</v>
      </c>
      <c r="E70" s="340"/>
      <c r="F70" s="340"/>
      <c r="G70" s="340"/>
      <c r="H70" s="340"/>
      <c r="I70" s="341"/>
      <c r="J70" s="342">
        <v>137</v>
      </c>
      <c r="K70" s="343">
        <v>4</v>
      </c>
      <c r="L70" s="343">
        <v>9</v>
      </c>
      <c r="M70" s="344">
        <v>6700000000</v>
      </c>
      <c r="N70" s="345">
        <v>0</v>
      </c>
      <c r="O70" s="346">
        <f t="shared" ref="O70:Q72" si="4">O71</f>
        <v>1622960</v>
      </c>
      <c r="P70" s="346">
        <f t="shared" si="4"/>
        <v>1263000</v>
      </c>
      <c r="Q70" s="347">
        <f t="shared" si="4"/>
        <v>1290000</v>
      </c>
    </row>
    <row r="71" spans="1:17" ht="45" customHeight="1" x14ac:dyDescent="0.25">
      <c r="A71" s="335"/>
      <c r="B71" s="336"/>
      <c r="C71" s="338"/>
      <c r="D71" s="339" t="s">
        <v>264</v>
      </c>
      <c r="E71" s="340"/>
      <c r="F71" s="340"/>
      <c r="G71" s="340"/>
      <c r="H71" s="340"/>
      <c r="I71" s="341"/>
      <c r="J71" s="342">
        <v>137</v>
      </c>
      <c r="K71" s="343">
        <v>4</v>
      </c>
      <c r="L71" s="343">
        <v>9</v>
      </c>
      <c r="M71" s="344">
        <v>6750000000</v>
      </c>
      <c r="N71" s="345">
        <v>0</v>
      </c>
      <c r="O71" s="346">
        <f>O72</f>
        <v>1622960</v>
      </c>
      <c r="P71" s="346">
        <f t="shared" si="4"/>
        <v>1263000</v>
      </c>
      <c r="Q71" s="347">
        <f t="shared" si="4"/>
        <v>1290000</v>
      </c>
    </row>
    <row r="72" spans="1:17" ht="44.25" customHeight="1" x14ac:dyDescent="0.25">
      <c r="A72" s="335"/>
      <c r="B72" s="336"/>
      <c r="C72" s="338"/>
      <c r="D72" s="339" t="s">
        <v>265</v>
      </c>
      <c r="E72" s="340"/>
      <c r="F72" s="340"/>
      <c r="G72" s="340"/>
      <c r="H72" s="340"/>
      <c r="I72" s="341"/>
      <c r="J72" s="342">
        <v>137</v>
      </c>
      <c r="K72" s="343">
        <v>4</v>
      </c>
      <c r="L72" s="343">
        <v>9</v>
      </c>
      <c r="M72" s="344">
        <v>6750095280</v>
      </c>
      <c r="N72" s="345">
        <v>0</v>
      </c>
      <c r="O72" s="346">
        <f t="shared" si="4"/>
        <v>1622960</v>
      </c>
      <c r="P72" s="346">
        <f t="shared" si="4"/>
        <v>1263000</v>
      </c>
      <c r="Q72" s="347">
        <f t="shared" si="4"/>
        <v>1290000</v>
      </c>
    </row>
    <row r="73" spans="1:17" ht="47.25" customHeight="1" x14ac:dyDescent="0.25">
      <c r="A73" s="335"/>
      <c r="B73" s="336"/>
      <c r="C73" s="338"/>
      <c r="D73" s="348"/>
      <c r="E73" s="358" t="s">
        <v>248</v>
      </c>
      <c r="F73" s="359"/>
      <c r="G73" s="359"/>
      <c r="H73" s="359"/>
      <c r="I73" s="360"/>
      <c r="J73" s="342">
        <v>137</v>
      </c>
      <c r="K73" s="343">
        <v>4</v>
      </c>
      <c r="L73" s="343">
        <v>9</v>
      </c>
      <c r="M73" s="344">
        <v>6750095280</v>
      </c>
      <c r="N73" s="345" t="s">
        <v>249</v>
      </c>
      <c r="O73" s="346">
        <f>O74+O75</f>
        <v>1622960</v>
      </c>
      <c r="P73" s="346">
        <f>P74+P75</f>
        <v>1263000</v>
      </c>
      <c r="Q73" s="347">
        <f>Q74+Q75</f>
        <v>1290000</v>
      </c>
    </row>
    <row r="74" spans="1:17" ht="21" customHeight="1" x14ac:dyDescent="0.25">
      <c r="A74" s="335"/>
      <c r="B74" s="336"/>
      <c r="C74" s="338"/>
      <c r="D74" s="348"/>
      <c r="E74" s="351" t="s">
        <v>298</v>
      </c>
      <c r="F74" s="351"/>
      <c r="G74" s="351"/>
      <c r="H74" s="351"/>
      <c r="I74" s="351"/>
      <c r="J74" s="342">
        <v>137</v>
      </c>
      <c r="K74" s="343">
        <v>4</v>
      </c>
      <c r="L74" s="343">
        <v>9</v>
      </c>
      <c r="M74" s="344">
        <v>6750095280</v>
      </c>
      <c r="N74" s="345">
        <v>244</v>
      </c>
      <c r="O74" s="346">
        <v>1172960</v>
      </c>
      <c r="P74" s="346">
        <v>803000</v>
      </c>
      <c r="Q74" s="347">
        <v>820000</v>
      </c>
    </row>
    <row r="75" spans="1:17" ht="19.5" customHeight="1" x14ac:dyDescent="0.25">
      <c r="A75" s="366"/>
      <c r="B75" s="336"/>
      <c r="C75" s="338"/>
      <c r="D75" s="348"/>
      <c r="E75" s="358" t="s">
        <v>299</v>
      </c>
      <c r="F75" s="359"/>
      <c r="G75" s="359"/>
      <c r="H75" s="359"/>
      <c r="I75" s="360"/>
      <c r="J75" s="342">
        <v>137</v>
      </c>
      <c r="K75" s="343">
        <v>4</v>
      </c>
      <c r="L75" s="343">
        <v>9</v>
      </c>
      <c r="M75" s="344">
        <v>6750095280</v>
      </c>
      <c r="N75" s="345">
        <v>247</v>
      </c>
      <c r="O75" s="346">
        <v>450000</v>
      </c>
      <c r="P75" s="346">
        <v>460000</v>
      </c>
      <c r="Q75" s="347">
        <v>470000</v>
      </c>
    </row>
    <row r="76" spans="1:17" ht="30" customHeight="1" x14ac:dyDescent="0.25">
      <c r="A76" s="366"/>
      <c r="B76" s="336"/>
      <c r="C76" s="353" t="s">
        <v>215</v>
      </c>
      <c r="D76" s="354"/>
      <c r="E76" s="354"/>
      <c r="F76" s="354"/>
      <c r="G76" s="354"/>
      <c r="H76" s="354"/>
      <c r="I76" s="355"/>
      <c r="J76" s="329">
        <v>137</v>
      </c>
      <c r="K76" s="330">
        <v>4</v>
      </c>
      <c r="L76" s="330">
        <v>12</v>
      </c>
      <c r="M76" s="416" t="s">
        <v>266</v>
      </c>
      <c r="N76" s="417" t="s">
        <v>305</v>
      </c>
      <c r="O76" s="333">
        <v>0</v>
      </c>
      <c r="P76" s="333">
        <v>0</v>
      </c>
      <c r="Q76" s="334">
        <f>Q77</f>
        <v>363000</v>
      </c>
    </row>
    <row r="77" spans="1:17" ht="76.5" customHeight="1" x14ac:dyDescent="0.25">
      <c r="A77" s="366"/>
      <c r="B77" s="336"/>
      <c r="C77" s="418"/>
      <c r="D77" s="358" t="s">
        <v>295</v>
      </c>
      <c r="E77" s="359"/>
      <c r="F77" s="359"/>
      <c r="G77" s="359"/>
      <c r="H77" s="359"/>
      <c r="I77" s="360"/>
      <c r="J77" s="342">
        <v>137</v>
      </c>
      <c r="K77" s="343">
        <v>4</v>
      </c>
      <c r="L77" s="343">
        <v>12</v>
      </c>
      <c r="M77" s="419" t="s">
        <v>306</v>
      </c>
      <c r="N77" s="420" t="s">
        <v>305</v>
      </c>
      <c r="O77" s="346">
        <v>0</v>
      </c>
      <c r="P77" s="346">
        <v>0</v>
      </c>
      <c r="Q77" s="347">
        <f>Q78</f>
        <v>363000</v>
      </c>
    </row>
    <row r="78" spans="1:17" ht="78.75" customHeight="1" x14ac:dyDescent="0.25">
      <c r="A78" s="366"/>
      <c r="B78" s="336"/>
      <c r="C78" s="338"/>
      <c r="D78" s="348"/>
      <c r="E78" s="381"/>
      <c r="F78" s="358" t="s">
        <v>307</v>
      </c>
      <c r="G78" s="359"/>
      <c r="H78" s="359"/>
      <c r="I78" s="360"/>
      <c r="J78" s="342">
        <v>137</v>
      </c>
      <c r="K78" s="343">
        <v>4</v>
      </c>
      <c r="L78" s="343">
        <v>12</v>
      </c>
      <c r="M78" s="419" t="s">
        <v>268</v>
      </c>
      <c r="N78" s="420" t="s">
        <v>305</v>
      </c>
      <c r="O78" s="346">
        <v>0</v>
      </c>
      <c r="P78" s="346">
        <v>0</v>
      </c>
      <c r="Q78" s="347">
        <f>Q79</f>
        <v>363000</v>
      </c>
    </row>
    <row r="79" spans="1:17" ht="135.75" customHeight="1" x14ac:dyDescent="0.25">
      <c r="A79" s="366"/>
      <c r="B79" s="336"/>
      <c r="C79" s="338"/>
      <c r="D79" s="348"/>
      <c r="E79" s="381"/>
      <c r="F79" s="358" t="s">
        <v>269</v>
      </c>
      <c r="G79" s="359"/>
      <c r="H79" s="359"/>
      <c r="I79" s="360"/>
      <c r="J79" s="342">
        <v>137</v>
      </c>
      <c r="K79" s="343">
        <v>4</v>
      </c>
      <c r="L79" s="343">
        <v>12</v>
      </c>
      <c r="M79" s="421" t="s">
        <v>270</v>
      </c>
      <c r="N79" s="420" t="s">
        <v>305</v>
      </c>
      <c r="O79" s="346">
        <v>0</v>
      </c>
      <c r="P79" s="346">
        <v>0</v>
      </c>
      <c r="Q79" s="347">
        <f>Q80</f>
        <v>363000</v>
      </c>
    </row>
    <row r="80" spans="1:17" ht="44.25" customHeight="1" x14ac:dyDescent="0.25">
      <c r="A80" s="366"/>
      <c r="B80" s="336"/>
      <c r="C80" s="338"/>
      <c r="D80" s="348"/>
      <c r="E80" s="381"/>
      <c r="F80" s="358" t="s">
        <v>248</v>
      </c>
      <c r="G80" s="359"/>
      <c r="H80" s="359"/>
      <c r="I80" s="360"/>
      <c r="J80" s="342">
        <v>137</v>
      </c>
      <c r="K80" s="343">
        <v>4</v>
      </c>
      <c r="L80" s="343">
        <v>12</v>
      </c>
      <c r="M80" s="421" t="s">
        <v>270</v>
      </c>
      <c r="N80" s="345">
        <v>240</v>
      </c>
      <c r="O80" s="346">
        <v>0</v>
      </c>
      <c r="P80" s="346">
        <v>0</v>
      </c>
      <c r="Q80" s="347">
        <f>Q81</f>
        <v>363000</v>
      </c>
    </row>
    <row r="81" spans="1:17" ht="19.5" customHeight="1" x14ac:dyDescent="0.25">
      <c r="A81" s="366"/>
      <c r="B81" s="336"/>
      <c r="C81" s="338"/>
      <c r="D81" s="348"/>
      <c r="E81" s="381"/>
      <c r="F81" s="358" t="s">
        <v>298</v>
      </c>
      <c r="G81" s="359"/>
      <c r="H81" s="359"/>
      <c r="I81" s="360"/>
      <c r="J81" s="342">
        <v>137</v>
      </c>
      <c r="K81" s="343">
        <v>4</v>
      </c>
      <c r="L81" s="343">
        <v>12</v>
      </c>
      <c r="M81" s="421" t="s">
        <v>270</v>
      </c>
      <c r="N81" s="345">
        <v>244</v>
      </c>
      <c r="O81" s="346">
        <v>0</v>
      </c>
      <c r="P81" s="346">
        <v>0</v>
      </c>
      <c r="Q81" s="347">
        <v>363000</v>
      </c>
    </row>
    <row r="82" spans="1:17" ht="31.5" customHeight="1" x14ac:dyDescent="0.25">
      <c r="A82" s="393" t="s">
        <v>216</v>
      </c>
      <c r="B82" s="394"/>
      <c r="C82" s="394"/>
      <c r="D82" s="394"/>
      <c r="E82" s="394"/>
      <c r="F82" s="394"/>
      <c r="G82" s="394"/>
      <c r="H82" s="394"/>
      <c r="I82" s="395"/>
      <c r="J82" s="329">
        <v>137</v>
      </c>
      <c r="K82" s="330">
        <v>5</v>
      </c>
      <c r="L82" s="330">
        <v>0</v>
      </c>
      <c r="M82" s="331">
        <v>0</v>
      </c>
      <c r="N82" s="332">
        <v>0</v>
      </c>
      <c r="O82" s="333">
        <f>O83</f>
        <v>3577436.33</v>
      </c>
      <c r="P82" s="333">
        <f>P83</f>
        <v>3448748</v>
      </c>
      <c r="Q82" s="334">
        <f>Q83</f>
        <v>3351144</v>
      </c>
    </row>
    <row r="83" spans="1:17" ht="21.75" customHeight="1" x14ac:dyDescent="0.25">
      <c r="A83" s="335"/>
      <c r="B83" s="336"/>
      <c r="C83" s="396" t="s">
        <v>217</v>
      </c>
      <c r="D83" s="397"/>
      <c r="E83" s="397"/>
      <c r="F83" s="397"/>
      <c r="G83" s="397"/>
      <c r="H83" s="397"/>
      <c r="I83" s="398"/>
      <c r="J83" s="329">
        <v>137</v>
      </c>
      <c r="K83" s="330">
        <v>5</v>
      </c>
      <c r="L83" s="330">
        <v>3</v>
      </c>
      <c r="M83" s="331">
        <v>0</v>
      </c>
      <c r="N83" s="332">
        <v>0</v>
      </c>
      <c r="O83" s="333">
        <f>O84</f>
        <v>3577436.33</v>
      </c>
      <c r="P83" s="333">
        <f t="shared" ref="P83:Q84" si="5">P85</f>
        <v>3448748</v>
      </c>
      <c r="Q83" s="334">
        <f t="shared" si="5"/>
        <v>3351144</v>
      </c>
    </row>
    <row r="84" spans="1:17" ht="80.25" customHeight="1" x14ac:dyDescent="0.25">
      <c r="A84" s="335"/>
      <c r="B84" s="336"/>
      <c r="C84" s="399"/>
      <c r="D84" s="339" t="s">
        <v>295</v>
      </c>
      <c r="E84" s="340"/>
      <c r="F84" s="340"/>
      <c r="G84" s="340"/>
      <c r="H84" s="340"/>
      <c r="I84" s="341"/>
      <c r="J84" s="342">
        <v>137</v>
      </c>
      <c r="K84" s="343">
        <v>5</v>
      </c>
      <c r="L84" s="343">
        <v>3</v>
      </c>
      <c r="M84" s="422">
        <v>6700000000</v>
      </c>
      <c r="N84" s="345">
        <v>0</v>
      </c>
      <c r="O84" s="346">
        <f>O86</f>
        <v>3577436.33</v>
      </c>
      <c r="P84" s="346">
        <f t="shared" si="5"/>
        <v>3448748</v>
      </c>
      <c r="Q84" s="347">
        <f t="shared" si="5"/>
        <v>3351144</v>
      </c>
    </row>
    <row r="85" spans="1:17" ht="46.5" customHeight="1" x14ac:dyDescent="0.25">
      <c r="A85" s="335"/>
      <c r="B85" s="336"/>
      <c r="C85" s="338"/>
      <c r="D85" s="339" t="s">
        <v>271</v>
      </c>
      <c r="E85" s="340"/>
      <c r="F85" s="340"/>
      <c r="G85" s="340"/>
      <c r="H85" s="340"/>
      <c r="I85" s="341"/>
      <c r="J85" s="342">
        <v>137</v>
      </c>
      <c r="K85" s="343">
        <v>5</v>
      </c>
      <c r="L85" s="343">
        <v>3</v>
      </c>
      <c r="M85" s="344">
        <v>6760000000</v>
      </c>
      <c r="N85" s="345">
        <v>0</v>
      </c>
      <c r="O85" s="346">
        <f t="shared" ref="O85:Q86" si="6">O86</f>
        <v>3577436.33</v>
      </c>
      <c r="P85" s="346">
        <f t="shared" si="6"/>
        <v>3448748</v>
      </c>
      <c r="Q85" s="347">
        <f t="shared" si="6"/>
        <v>3351144</v>
      </c>
    </row>
    <row r="86" spans="1:17" ht="48" customHeight="1" x14ac:dyDescent="0.25">
      <c r="A86" s="335"/>
      <c r="B86" s="336"/>
      <c r="C86" s="338"/>
      <c r="D86" s="423"/>
      <c r="E86" s="339" t="s">
        <v>272</v>
      </c>
      <c r="F86" s="340"/>
      <c r="G86" s="340"/>
      <c r="H86" s="340"/>
      <c r="I86" s="341"/>
      <c r="J86" s="342">
        <v>137</v>
      </c>
      <c r="K86" s="343">
        <v>5</v>
      </c>
      <c r="L86" s="343">
        <v>3</v>
      </c>
      <c r="M86" s="344">
        <v>6760095310</v>
      </c>
      <c r="N86" s="345">
        <v>0</v>
      </c>
      <c r="O86" s="346">
        <f t="shared" si="6"/>
        <v>3577436.33</v>
      </c>
      <c r="P86" s="346">
        <f t="shared" si="6"/>
        <v>3448748</v>
      </c>
      <c r="Q86" s="347">
        <f t="shared" si="6"/>
        <v>3351144</v>
      </c>
    </row>
    <row r="87" spans="1:17" ht="48.75" customHeight="1" x14ac:dyDescent="0.25">
      <c r="A87" s="335"/>
      <c r="B87" s="336"/>
      <c r="C87" s="338"/>
      <c r="D87" s="348"/>
      <c r="E87" s="348"/>
      <c r="F87" s="349" t="s">
        <v>248</v>
      </c>
      <c r="G87" s="349"/>
      <c r="H87" s="349"/>
      <c r="I87" s="349"/>
      <c r="J87" s="342">
        <v>137</v>
      </c>
      <c r="K87" s="343">
        <v>5</v>
      </c>
      <c r="L87" s="343">
        <v>3</v>
      </c>
      <c r="M87" s="344">
        <v>6760095310</v>
      </c>
      <c r="N87" s="345" t="s">
        <v>249</v>
      </c>
      <c r="O87" s="346">
        <f>O88</f>
        <v>3577436.33</v>
      </c>
      <c r="P87" s="346">
        <f>P88</f>
        <v>3448748</v>
      </c>
      <c r="Q87" s="347">
        <f>Q88</f>
        <v>3351144</v>
      </c>
    </row>
    <row r="88" spans="1:17" ht="23.25" customHeight="1" x14ac:dyDescent="0.25">
      <c r="A88" s="335"/>
      <c r="B88" s="336"/>
      <c r="C88" s="338"/>
      <c r="D88" s="348"/>
      <c r="E88" s="348"/>
      <c r="F88" s="351" t="s">
        <v>298</v>
      </c>
      <c r="G88" s="351"/>
      <c r="H88" s="351"/>
      <c r="I88" s="351"/>
      <c r="J88" s="342">
        <v>137</v>
      </c>
      <c r="K88" s="343">
        <v>5</v>
      </c>
      <c r="L88" s="343">
        <v>3</v>
      </c>
      <c r="M88" s="361">
        <v>6760095310</v>
      </c>
      <c r="N88" s="345">
        <v>244</v>
      </c>
      <c r="O88" s="346">
        <v>3577436.33</v>
      </c>
      <c r="P88" s="346">
        <v>3448748</v>
      </c>
      <c r="Q88" s="347">
        <v>3351144</v>
      </c>
    </row>
    <row r="89" spans="1:17" ht="15" customHeight="1" x14ac:dyDescent="0.25">
      <c r="A89" s="424" t="s">
        <v>218</v>
      </c>
      <c r="B89" s="425"/>
      <c r="C89" s="425"/>
      <c r="D89" s="425"/>
      <c r="E89" s="425"/>
      <c r="F89" s="425"/>
      <c r="G89" s="425"/>
      <c r="H89" s="425"/>
      <c r="I89" s="426"/>
      <c r="J89" s="427">
        <v>137</v>
      </c>
      <c r="K89" s="428">
        <v>8</v>
      </c>
      <c r="L89" s="428">
        <v>0</v>
      </c>
      <c r="M89" s="429">
        <v>0</v>
      </c>
      <c r="N89" s="430">
        <v>0</v>
      </c>
      <c r="O89" s="375">
        <f t="shared" ref="O89:Q91" si="7">O90</f>
        <v>2921932.02</v>
      </c>
      <c r="P89" s="375">
        <f t="shared" si="7"/>
        <v>2951700</v>
      </c>
      <c r="Q89" s="376">
        <f t="shared" si="7"/>
        <v>2988700</v>
      </c>
    </row>
    <row r="90" spans="1:17" ht="15" customHeight="1" x14ac:dyDescent="0.25">
      <c r="A90" s="431"/>
      <c r="B90" s="432"/>
      <c r="C90" s="433" t="s">
        <v>273</v>
      </c>
      <c r="D90" s="434"/>
      <c r="E90" s="434"/>
      <c r="F90" s="434"/>
      <c r="G90" s="434"/>
      <c r="H90" s="434"/>
      <c r="I90" s="435"/>
      <c r="J90" s="436">
        <v>137</v>
      </c>
      <c r="K90" s="437">
        <v>8</v>
      </c>
      <c r="L90" s="437">
        <v>1</v>
      </c>
      <c r="M90" s="438">
        <v>0</v>
      </c>
      <c r="N90" s="439">
        <v>0</v>
      </c>
      <c r="O90" s="333">
        <f t="shared" si="7"/>
        <v>2921932.02</v>
      </c>
      <c r="P90" s="333">
        <f t="shared" si="7"/>
        <v>2951700</v>
      </c>
      <c r="Q90" s="334">
        <f t="shared" si="7"/>
        <v>2988700</v>
      </c>
    </row>
    <row r="91" spans="1:17" ht="78" customHeight="1" x14ac:dyDescent="0.25">
      <c r="A91" s="431"/>
      <c r="B91" s="432"/>
      <c r="C91" s="440"/>
      <c r="D91" s="339" t="s">
        <v>295</v>
      </c>
      <c r="E91" s="340"/>
      <c r="F91" s="340"/>
      <c r="G91" s="340"/>
      <c r="H91" s="340"/>
      <c r="I91" s="341"/>
      <c r="J91" s="342">
        <v>137</v>
      </c>
      <c r="K91" s="343">
        <v>8</v>
      </c>
      <c r="L91" s="343">
        <v>1</v>
      </c>
      <c r="M91" s="344">
        <v>6700000000</v>
      </c>
      <c r="N91" s="345">
        <v>0</v>
      </c>
      <c r="O91" s="346">
        <f t="shared" si="7"/>
        <v>2921932.02</v>
      </c>
      <c r="P91" s="346">
        <f t="shared" si="7"/>
        <v>2951700</v>
      </c>
      <c r="Q91" s="347">
        <f t="shared" si="7"/>
        <v>2988700</v>
      </c>
    </row>
    <row r="92" spans="1:17" ht="45" customHeight="1" x14ac:dyDescent="0.25">
      <c r="A92" s="335"/>
      <c r="B92" s="336"/>
      <c r="C92" s="338"/>
      <c r="D92" s="339" t="s">
        <v>274</v>
      </c>
      <c r="E92" s="340"/>
      <c r="F92" s="340"/>
      <c r="G92" s="340"/>
      <c r="H92" s="340"/>
      <c r="I92" s="341"/>
      <c r="J92" s="342">
        <v>137</v>
      </c>
      <c r="K92" s="343">
        <v>8</v>
      </c>
      <c r="L92" s="343">
        <v>1</v>
      </c>
      <c r="M92" s="344">
        <v>6770000000</v>
      </c>
      <c r="N92" s="345">
        <v>0</v>
      </c>
      <c r="O92" s="346">
        <f>O95+O93+O99</f>
        <v>2921932.02</v>
      </c>
      <c r="P92" s="346">
        <f>P95+P93</f>
        <v>2951700</v>
      </c>
      <c r="Q92" s="347">
        <f>Q95+Q93</f>
        <v>2988700</v>
      </c>
    </row>
    <row r="93" spans="1:17" ht="58.5" customHeight="1" x14ac:dyDescent="0.25">
      <c r="A93" s="366"/>
      <c r="B93" s="336"/>
      <c r="C93" s="338"/>
      <c r="D93" s="348"/>
      <c r="E93" s="348"/>
      <c r="F93" s="349" t="s">
        <v>308</v>
      </c>
      <c r="G93" s="349"/>
      <c r="H93" s="349"/>
      <c r="I93" s="349"/>
      <c r="J93" s="342">
        <v>137</v>
      </c>
      <c r="K93" s="343">
        <v>8</v>
      </c>
      <c r="L93" s="343">
        <v>1</v>
      </c>
      <c r="M93" s="344">
        <v>6770075080</v>
      </c>
      <c r="N93" s="345">
        <v>0</v>
      </c>
      <c r="O93" s="346">
        <f>O94</f>
        <v>1886370</v>
      </c>
      <c r="P93" s="346">
        <f>P94</f>
        <v>2246700</v>
      </c>
      <c r="Q93" s="346">
        <f>Q94</f>
        <v>2246700</v>
      </c>
    </row>
    <row r="94" spans="1:17" ht="21.75" customHeight="1" x14ac:dyDescent="0.25">
      <c r="A94" s="366"/>
      <c r="B94" s="336"/>
      <c r="C94" s="338"/>
      <c r="D94" s="348"/>
      <c r="E94" s="348"/>
      <c r="F94" s="349" t="s">
        <v>169</v>
      </c>
      <c r="G94" s="441"/>
      <c r="H94" s="441"/>
      <c r="I94" s="441"/>
      <c r="J94" s="342">
        <v>137</v>
      </c>
      <c r="K94" s="343">
        <v>8</v>
      </c>
      <c r="L94" s="343">
        <v>1</v>
      </c>
      <c r="M94" s="361">
        <v>6770075080</v>
      </c>
      <c r="N94" s="345">
        <v>540</v>
      </c>
      <c r="O94" s="346">
        <v>1886370</v>
      </c>
      <c r="P94" s="346">
        <v>2246700</v>
      </c>
      <c r="Q94" s="346">
        <v>2246700</v>
      </c>
    </row>
    <row r="95" spans="1:17" ht="61.5" customHeight="1" x14ac:dyDescent="0.25">
      <c r="A95" s="335"/>
      <c r="B95" s="336"/>
      <c r="C95" s="338"/>
      <c r="D95" s="423"/>
      <c r="E95" s="339" t="s">
        <v>276</v>
      </c>
      <c r="F95" s="340"/>
      <c r="G95" s="340"/>
      <c r="H95" s="340"/>
      <c r="I95" s="341"/>
      <c r="J95" s="342">
        <v>137</v>
      </c>
      <c r="K95" s="343">
        <v>8</v>
      </c>
      <c r="L95" s="343">
        <v>1</v>
      </c>
      <c r="M95" s="344">
        <v>6770095220</v>
      </c>
      <c r="N95" s="345">
        <v>0</v>
      </c>
      <c r="O95" s="346">
        <f>O96</f>
        <v>675232.02</v>
      </c>
      <c r="P95" s="346">
        <f>P96</f>
        <v>705000</v>
      </c>
      <c r="Q95" s="347">
        <f>Q96</f>
        <v>742000</v>
      </c>
    </row>
    <row r="96" spans="1:17" ht="30.75" customHeight="1" x14ac:dyDescent="0.25">
      <c r="A96" s="335"/>
      <c r="B96" s="336"/>
      <c r="C96" s="338"/>
      <c r="D96" s="348"/>
      <c r="E96" s="348"/>
      <c r="F96" s="358" t="s">
        <v>248</v>
      </c>
      <c r="G96" s="359"/>
      <c r="H96" s="359"/>
      <c r="I96" s="360"/>
      <c r="J96" s="342">
        <v>137</v>
      </c>
      <c r="K96" s="343">
        <v>8</v>
      </c>
      <c r="L96" s="343">
        <v>1</v>
      </c>
      <c r="M96" s="344">
        <v>6770095220</v>
      </c>
      <c r="N96" s="345">
        <v>240</v>
      </c>
      <c r="O96" s="346">
        <f>O97+O98</f>
        <v>675232.02</v>
      </c>
      <c r="P96" s="346">
        <f>P97+P98</f>
        <v>705000</v>
      </c>
      <c r="Q96" s="346">
        <f>Q97+Q98</f>
        <v>742000</v>
      </c>
    </row>
    <row r="97" spans="1:17" ht="21" customHeight="1" x14ac:dyDescent="0.25">
      <c r="A97" s="335"/>
      <c r="B97" s="336"/>
      <c r="C97" s="338"/>
      <c r="D97" s="348"/>
      <c r="E97" s="348"/>
      <c r="F97" s="442" t="s">
        <v>298</v>
      </c>
      <c r="G97" s="442"/>
      <c r="H97" s="442"/>
      <c r="I97" s="442"/>
      <c r="J97" s="404">
        <v>137</v>
      </c>
      <c r="K97" s="405">
        <v>8</v>
      </c>
      <c r="L97" s="405">
        <v>1</v>
      </c>
      <c r="M97" s="344">
        <v>6770095220</v>
      </c>
      <c r="N97" s="406">
        <v>244</v>
      </c>
      <c r="O97" s="346">
        <v>385193.86</v>
      </c>
      <c r="P97" s="346">
        <v>385000</v>
      </c>
      <c r="Q97" s="347">
        <v>402000</v>
      </c>
    </row>
    <row r="98" spans="1:17" ht="19.5" customHeight="1" x14ac:dyDescent="0.25">
      <c r="A98" s="335"/>
      <c r="B98" s="336"/>
      <c r="C98" s="338"/>
      <c r="D98" s="348"/>
      <c r="E98" s="348"/>
      <c r="F98" s="443" t="s">
        <v>299</v>
      </c>
      <c r="G98" s="444"/>
      <c r="H98" s="444"/>
      <c r="I98" s="445"/>
      <c r="J98" s="404">
        <v>137</v>
      </c>
      <c r="K98" s="405">
        <v>8</v>
      </c>
      <c r="L98" s="405">
        <v>1</v>
      </c>
      <c r="M98" s="344">
        <v>6770095220</v>
      </c>
      <c r="N98" s="406">
        <v>247</v>
      </c>
      <c r="O98" s="346">
        <v>290038.15999999997</v>
      </c>
      <c r="P98" s="346">
        <v>320000</v>
      </c>
      <c r="Q98" s="346">
        <v>340000</v>
      </c>
    </row>
    <row r="99" spans="1:17" ht="30" customHeight="1" x14ac:dyDescent="0.25">
      <c r="A99" s="366"/>
      <c r="B99" s="336"/>
      <c r="C99" s="338"/>
      <c r="D99" s="348"/>
      <c r="E99" s="348"/>
      <c r="F99" s="358" t="s">
        <v>277</v>
      </c>
      <c r="G99" s="359"/>
      <c r="H99" s="359"/>
      <c r="I99" s="360"/>
      <c r="J99" s="342">
        <v>137</v>
      </c>
      <c r="K99" s="343">
        <v>8</v>
      </c>
      <c r="L99" s="343">
        <v>1</v>
      </c>
      <c r="M99" s="361">
        <v>6770097030</v>
      </c>
      <c r="N99" s="345">
        <v>0</v>
      </c>
      <c r="O99" s="346">
        <f>O100</f>
        <v>360330</v>
      </c>
      <c r="P99" s="346">
        <v>0</v>
      </c>
      <c r="Q99" s="346">
        <v>0</v>
      </c>
    </row>
    <row r="100" spans="1:17" ht="21.75" customHeight="1" x14ac:dyDescent="0.25">
      <c r="A100" s="366"/>
      <c r="B100" s="336"/>
      <c r="C100" s="338"/>
      <c r="D100" s="348"/>
      <c r="E100" s="348"/>
      <c r="F100" s="407" t="s">
        <v>169</v>
      </c>
      <c r="G100" s="408"/>
      <c r="H100" s="408"/>
      <c r="I100" s="409"/>
      <c r="J100" s="342">
        <v>137</v>
      </c>
      <c r="K100" s="343">
        <v>8</v>
      </c>
      <c r="L100" s="343">
        <v>1</v>
      </c>
      <c r="M100" s="361">
        <v>6770097030</v>
      </c>
      <c r="N100" s="345">
        <v>540</v>
      </c>
      <c r="O100" s="346">
        <v>360330</v>
      </c>
      <c r="P100" s="346">
        <v>0</v>
      </c>
      <c r="Q100" s="346">
        <v>0</v>
      </c>
    </row>
    <row r="101" spans="1:17" ht="18" customHeight="1" x14ac:dyDescent="0.25">
      <c r="A101" s="446" t="s">
        <v>278</v>
      </c>
      <c r="B101" s="447"/>
      <c r="C101" s="447"/>
      <c r="D101" s="447"/>
      <c r="E101" s="447"/>
      <c r="F101" s="447"/>
      <c r="G101" s="447"/>
      <c r="H101" s="447"/>
      <c r="I101" s="448"/>
      <c r="J101" s="329">
        <v>137</v>
      </c>
      <c r="K101" s="330">
        <v>10</v>
      </c>
      <c r="L101" s="330">
        <v>0</v>
      </c>
      <c r="M101" s="331">
        <v>0</v>
      </c>
      <c r="N101" s="332">
        <v>0</v>
      </c>
      <c r="O101" s="333">
        <f>O104</f>
        <v>180000</v>
      </c>
      <c r="P101" s="333">
        <f>P102</f>
        <v>180000</v>
      </c>
      <c r="Q101" s="334">
        <f>Q102</f>
        <v>182000</v>
      </c>
    </row>
    <row r="102" spans="1:17" ht="18" customHeight="1" x14ac:dyDescent="0.25">
      <c r="A102" s="449"/>
      <c r="B102" s="449"/>
      <c r="C102" s="449"/>
      <c r="D102" s="449"/>
      <c r="E102" s="449"/>
      <c r="F102" s="450" t="s">
        <v>279</v>
      </c>
      <c r="G102" s="451"/>
      <c r="H102" s="451"/>
      <c r="I102" s="451"/>
      <c r="J102" s="329">
        <v>137</v>
      </c>
      <c r="K102" s="330">
        <v>10</v>
      </c>
      <c r="L102" s="330">
        <v>1</v>
      </c>
      <c r="M102" s="331">
        <v>0</v>
      </c>
      <c r="N102" s="332">
        <v>0</v>
      </c>
      <c r="O102" s="333">
        <f>O107</f>
        <v>180000</v>
      </c>
      <c r="P102" s="333">
        <f>P107</f>
        <v>180000</v>
      </c>
      <c r="Q102" s="334">
        <f>Q107</f>
        <v>182000</v>
      </c>
    </row>
    <row r="103" spans="1:17" ht="74.25" customHeight="1" x14ac:dyDescent="0.25">
      <c r="A103" s="449"/>
      <c r="B103" s="449"/>
      <c r="C103" s="449"/>
      <c r="D103" s="449"/>
      <c r="E103" s="449"/>
      <c r="F103" s="452" t="s">
        <v>295</v>
      </c>
      <c r="G103" s="453"/>
      <c r="H103" s="453"/>
      <c r="I103" s="453"/>
      <c r="J103" s="342">
        <v>137</v>
      </c>
      <c r="K103" s="343">
        <v>10</v>
      </c>
      <c r="L103" s="343">
        <v>1</v>
      </c>
      <c r="M103" s="422">
        <v>6700000000</v>
      </c>
      <c r="N103" s="345">
        <v>0</v>
      </c>
      <c r="O103" s="346">
        <f t="shared" ref="O103:Q104" si="8">O106</f>
        <v>180000</v>
      </c>
      <c r="P103" s="346">
        <f t="shared" si="8"/>
        <v>180000</v>
      </c>
      <c r="Q103" s="347">
        <f t="shared" si="8"/>
        <v>182000</v>
      </c>
    </row>
    <row r="104" spans="1:17" ht="29.25" customHeight="1" x14ac:dyDescent="0.25">
      <c r="A104" s="449"/>
      <c r="B104" s="449"/>
      <c r="C104" s="449"/>
      <c r="D104" s="449"/>
      <c r="E104" s="449"/>
      <c r="F104" s="452" t="s">
        <v>309</v>
      </c>
      <c r="G104" s="454"/>
      <c r="H104" s="454"/>
      <c r="I104" s="454"/>
      <c r="J104" s="342">
        <v>137</v>
      </c>
      <c r="K104" s="343">
        <v>10</v>
      </c>
      <c r="L104" s="343">
        <v>1</v>
      </c>
      <c r="M104" s="422">
        <v>6710000000</v>
      </c>
      <c r="N104" s="345">
        <v>0</v>
      </c>
      <c r="O104" s="346">
        <f t="shared" si="8"/>
        <v>180000</v>
      </c>
      <c r="P104" s="346">
        <f t="shared" si="8"/>
        <v>180000</v>
      </c>
      <c r="Q104" s="347">
        <f t="shared" si="8"/>
        <v>182000</v>
      </c>
    </row>
    <row r="105" spans="1:17" ht="48" customHeight="1" x14ac:dyDescent="0.25">
      <c r="A105" s="449"/>
      <c r="B105" s="449"/>
      <c r="C105" s="455"/>
      <c r="D105" s="456" t="s">
        <v>281</v>
      </c>
      <c r="E105" s="457"/>
      <c r="F105" s="457"/>
      <c r="G105" s="457"/>
      <c r="H105" s="457"/>
      <c r="I105" s="458"/>
      <c r="J105" s="342">
        <v>137</v>
      </c>
      <c r="K105" s="343">
        <v>10</v>
      </c>
      <c r="L105" s="343">
        <v>1</v>
      </c>
      <c r="M105" s="422">
        <v>6710025050</v>
      </c>
      <c r="N105" s="345">
        <v>0</v>
      </c>
      <c r="O105" s="346">
        <f>O107</f>
        <v>180000</v>
      </c>
      <c r="P105" s="346">
        <f>P107</f>
        <v>180000</v>
      </c>
      <c r="Q105" s="347">
        <f>Q107</f>
        <v>182000</v>
      </c>
    </row>
    <row r="106" spans="1:17" ht="32.25" customHeight="1" x14ac:dyDescent="0.25">
      <c r="A106" s="449"/>
      <c r="B106" s="449"/>
      <c r="C106" s="455"/>
      <c r="D106" s="455"/>
      <c r="E106" s="459" t="s">
        <v>282</v>
      </c>
      <c r="F106" s="460"/>
      <c r="G106" s="460"/>
      <c r="H106" s="460"/>
      <c r="I106" s="461"/>
      <c r="J106" s="342">
        <v>137</v>
      </c>
      <c r="K106" s="343">
        <v>10</v>
      </c>
      <c r="L106" s="343">
        <v>1</v>
      </c>
      <c r="M106" s="422">
        <v>6710025050</v>
      </c>
      <c r="N106" s="345">
        <v>310</v>
      </c>
      <c r="O106" s="346">
        <f>O107</f>
        <v>180000</v>
      </c>
      <c r="P106" s="346">
        <f>P107</f>
        <v>180000</v>
      </c>
      <c r="Q106" s="347">
        <f>Q107</f>
        <v>182000</v>
      </c>
    </row>
    <row r="107" spans="1:17" ht="18" customHeight="1" x14ac:dyDescent="0.25">
      <c r="A107" s="449"/>
      <c r="B107" s="449"/>
      <c r="C107" s="449"/>
      <c r="D107" s="456" t="s">
        <v>310</v>
      </c>
      <c r="E107" s="457"/>
      <c r="F107" s="457"/>
      <c r="G107" s="457"/>
      <c r="H107" s="457"/>
      <c r="I107" s="458"/>
      <c r="J107" s="342">
        <v>137</v>
      </c>
      <c r="K107" s="343">
        <v>10</v>
      </c>
      <c r="L107" s="343">
        <v>1</v>
      </c>
      <c r="M107" s="422">
        <v>6710025050</v>
      </c>
      <c r="N107" s="345">
        <v>312</v>
      </c>
      <c r="O107" s="346">
        <v>180000</v>
      </c>
      <c r="P107" s="346">
        <v>180000</v>
      </c>
      <c r="Q107" s="347">
        <v>182000</v>
      </c>
    </row>
    <row r="108" spans="1:17" ht="21.75" customHeight="1" x14ac:dyDescent="0.25">
      <c r="A108" s="446" t="s">
        <v>222</v>
      </c>
      <c r="B108" s="447"/>
      <c r="C108" s="447"/>
      <c r="D108" s="447"/>
      <c r="E108" s="447"/>
      <c r="F108" s="447"/>
      <c r="G108" s="447"/>
      <c r="H108" s="447"/>
      <c r="I108" s="448"/>
      <c r="J108" s="329">
        <v>137</v>
      </c>
      <c r="K108" s="330">
        <v>11</v>
      </c>
      <c r="L108" s="330">
        <v>0</v>
      </c>
      <c r="M108" s="462" t="s">
        <v>266</v>
      </c>
      <c r="N108" s="332">
        <v>0</v>
      </c>
      <c r="O108" s="333">
        <f>O112</f>
        <v>677858</v>
      </c>
      <c r="P108" s="333">
        <v>0</v>
      </c>
      <c r="Q108" s="333">
        <v>0</v>
      </c>
    </row>
    <row r="109" spans="1:17" ht="21.75" customHeight="1" x14ac:dyDescent="0.25">
      <c r="A109" s="366"/>
      <c r="B109" s="336"/>
      <c r="C109" s="338"/>
      <c r="D109" s="348"/>
      <c r="E109" s="348"/>
      <c r="F109" s="353" t="s">
        <v>223</v>
      </c>
      <c r="G109" s="354"/>
      <c r="H109" s="354"/>
      <c r="I109" s="355"/>
      <c r="J109" s="329">
        <v>137</v>
      </c>
      <c r="K109" s="330">
        <v>11</v>
      </c>
      <c r="L109" s="330">
        <v>1</v>
      </c>
      <c r="M109" s="462" t="s">
        <v>266</v>
      </c>
      <c r="N109" s="332">
        <v>0</v>
      </c>
      <c r="O109" s="333">
        <f>O112</f>
        <v>677858</v>
      </c>
      <c r="P109" s="333">
        <v>0</v>
      </c>
      <c r="Q109" s="333">
        <v>0</v>
      </c>
    </row>
    <row r="110" spans="1:17" ht="74.25" customHeight="1" x14ac:dyDescent="0.25">
      <c r="A110" s="366"/>
      <c r="B110" s="336"/>
      <c r="C110" s="338"/>
      <c r="D110" s="348"/>
      <c r="E110" s="348"/>
      <c r="F110" s="358" t="s">
        <v>295</v>
      </c>
      <c r="G110" s="359"/>
      <c r="H110" s="359"/>
      <c r="I110" s="360"/>
      <c r="J110" s="342">
        <v>137</v>
      </c>
      <c r="K110" s="343">
        <v>11</v>
      </c>
      <c r="L110" s="343">
        <v>1</v>
      </c>
      <c r="M110" s="463" t="s">
        <v>306</v>
      </c>
      <c r="N110" s="345">
        <v>0</v>
      </c>
      <c r="O110" s="346">
        <f>O112</f>
        <v>677858</v>
      </c>
      <c r="P110" s="346">
        <v>0</v>
      </c>
      <c r="Q110" s="346">
        <v>0</v>
      </c>
    </row>
    <row r="111" spans="1:17" ht="45" customHeight="1" x14ac:dyDescent="0.25">
      <c r="A111" s="366"/>
      <c r="B111" s="336"/>
      <c r="C111" s="338"/>
      <c r="D111" s="348"/>
      <c r="E111" s="348"/>
      <c r="F111" s="358" t="s">
        <v>274</v>
      </c>
      <c r="G111" s="359"/>
      <c r="H111" s="359"/>
      <c r="I111" s="360"/>
      <c r="J111" s="342">
        <v>137</v>
      </c>
      <c r="K111" s="343">
        <v>11</v>
      </c>
      <c r="L111" s="343">
        <v>1</v>
      </c>
      <c r="M111" s="463" t="s">
        <v>311</v>
      </c>
      <c r="N111" s="345">
        <v>0</v>
      </c>
      <c r="O111" s="346">
        <f>O112</f>
        <v>677858</v>
      </c>
      <c r="P111" s="346">
        <v>0</v>
      </c>
      <c r="Q111" s="346">
        <v>0</v>
      </c>
    </row>
    <row r="112" spans="1:17" ht="53.25" customHeight="1" x14ac:dyDescent="0.25">
      <c r="A112" s="366"/>
      <c r="B112" s="336"/>
      <c r="C112" s="338"/>
      <c r="D112" s="348"/>
      <c r="E112" s="348"/>
      <c r="F112" s="351" t="s">
        <v>284</v>
      </c>
      <c r="G112" s="351"/>
      <c r="H112" s="351"/>
      <c r="I112" s="351"/>
      <c r="J112" s="464">
        <v>137</v>
      </c>
      <c r="K112" s="343">
        <v>11</v>
      </c>
      <c r="L112" s="343">
        <v>1</v>
      </c>
      <c r="M112" s="465" t="s">
        <v>285</v>
      </c>
      <c r="N112" s="345">
        <v>0</v>
      </c>
      <c r="O112" s="346">
        <f>O114</f>
        <v>677858</v>
      </c>
      <c r="P112" s="346">
        <v>0</v>
      </c>
      <c r="Q112" s="346">
        <v>0</v>
      </c>
    </row>
    <row r="113" spans="1:17" ht="45" customHeight="1" x14ac:dyDescent="0.25">
      <c r="A113" s="366"/>
      <c r="B113" s="336"/>
      <c r="C113" s="338"/>
      <c r="D113" s="348"/>
      <c r="E113" s="348"/>
      <c r="F113" s="351" t="s">
        <v>248</v>
      </c>
      <c r="G113" s="351"/>
      <c r="H113" s="351"/>
      <c r="I113" s="351"/>
      <c r="J113" s="464">
        <v>137</v>
      </c>
      <c r="K113" s="343">
        <v>11</v>
      </c>
      <c r="L113" s="343">
        <v>1</v>
      </c>
      <c r="M113" s="465" t="s">
        <v>285</v>
      </c>
      <c r="N113" s="345">
        <v>240</v>
      </c>
      <c r="O113" s="346">
        <f>O114</f>
        <v>677858</v>
      </c>
      <c r="P113" s="346">
        <v>0</v>
      </c>
      <c r="Q113" s="346">
        <v>0</v>
      </c>
    </row>
    <row r="114" spans="1:17" ht="30.75" customHeight="1" x14ac:dyDescent="0.25">
      <c r="A114" s="366"/>
      <c r="B114" s="336"/>
      <c r="C114" s="338"/>
      <c r="D114" s="348"/>
      <c r="E114" s="348"/>
      <c r="F114" s="351" t="s">
        <v>298</v>
      </c>
      <c r="G114" s="351"/>
      <c r="H114" s="351"/>
      <c r="I114" s="351"/>
      <c r="J114" s="464">
        <v>137</v>
      </c>
      <c r="K114" s="343">
        <v>11</v>
      </c>
      <c r="L114" s="343">
        <v>1</v>
      </c>
      <c r="M114" s="465" t="s">
        <v>285</v>
      </c>
      <c r="N114" s="345">
        <v>244</v>
      </c>
      <c r="O114" s="346">
        <v>677858</v>
      </c>
      <c r="P114" s="346">
        <v>0</v>
      </c>
      <c r="Q114" s="346">
        <v>0</v>
      </c>
    </row>
    <row r="115" spans="1:17" ht="15.75" customHeight="1" thickBot="1" x14ac:dyDescent="0.3">
      <c r="A115" s="466"/>
      <c r="B115" s="467" t="s">
        <v>312</v>
      </c>
      <c r="C115" s="468"/>
      <c r="D115" s="468"/>
      <c r="E115" s="468"/>
      <c r="F115" s="468"/>
      <c r="G115" s="468"/>
      <c r="H115" s="468"/>
      <c r="I115" s="469"/>
      <c r="J115" s="470"/>
      <c r="K115" s="470"/>
      <c r="L115" s="470"/>
      <c r="M115" s="471"/>
      <c r="N115" s="471"/>
      <c r="O115" s="472">
        <f>O101+O89+O82+O68+O55+O45+O9+O108</f>
        <v>14340190</v>
      </c>
      <c r="P115" s="472">
        <f>P9+P45+P55+P68+P82+P89+P101</f>
        <v>12765500</v>
      </c>
      <c r="Q115" s="472">
        <f>Q9+Q45+Q55+Q68+Q82+Q89+Q101</f>
        <v>13121200</v>
      </c>
    </row>
    <row r="119" spans="1:17" x14ac:dyDescent="0.25">
      <c r="H119" s="473"/>
    </row>
  </sheetData>
  <mergeCells count="110">
    <mergeCell ref="F114:I114"/>
    <mergeCell ref="B115:I115"/>
    <mergeCell ref="A108:I108"/>
    <mergeCell ref="F109:I109"/>
    <mergeCell ref="F110:I110"/>
    <mergeCell ref="F111:I111"/>
    <mergeCell ref="F112:I112"/>
    <mergeCell ref="F113:I113"/>
    <mergeCell ref="F102:I102"/>
    <mergeCell ref="F103:I103"/>
    <mergeCell ref="F104:I104"/>
    <mergeCell ref="D105:I105"/>
    <mergeCell ref="E106:I106"/>
    <mergeCell ref="D107:I107"/>
    <mergeCell ref="F96:I96"/>
    <mergeCell ref="F97:I97"/>
    <mergeCell ref="F98:I98"/>
    <mergeCell ref="F99:I99"/>
    <mergeCell ref="F100:I100"/>
    <mergeCell ref="A101:I101"/>
    <mergeCell ref="C90:I90"/>
    <mergeCell ref="D91:I91"/>
    <mergeCell ref="D92:I92"/>
    <mergeCell ref="F93:I93"/>
    <mergeCell ref="F94:I94"/>
    <mergeCell ref="E95:I95"/>
    <mergeCell ref="D84:I84"/>
    <mergeCell ref="D85:I85"/>
    <mergeCell ref="E86:I86"/>
    <mergeCell ref="F87:I87"/>
    <mergeCell ref="F88:I88"/>
    <mergeCell ref="A89:I89"/>
    <mergeCell ref="F78:I78"/>
    <mergeCell ref="F79:I79"/>
    <mergeCell ref="F80:I80"/>
    <mergeCell ref="F81:I81"/>
    <mergeCell ref="A82:I82"/>
    <mergeCell ref="C83:I83"/>
    <mergeCell ref="D72:I72"/>
    <mergeCell ref="E73:I73"/>
    <mergeCell ref="E74:I74"/>
    <mergeCell ref="E75:I75"/>
    <mergeCell ref="C76:I76"/>
    <mergeCell ref="D77:I77"/>
    <mergeCell ref="F66:I66"/>
    <mergeCell ref="F67:I67"/>
    <mergeCell ref="A68:I68"/>
    <mergeCell ref="C69:I69"/>
    <mergeCell ref="D70:I70"/>
    <mergeCell ref="D71:I71"/>
    <mergeCell ref="F60:I60"/>
    <mergeCell ref="F61:I61"/>
    <mergeCell ref="F62:I62"/>
    <mergeCell ref="F63:I63"/>
    <mergeCell ref="F64:I64"/>
    <mergeCell ref="F65:I65"/>
    <mergeCell ref="F54:I54"/>
    <mergeCell ref="A55:I55"/>
    <mergeCell ref="C56:I56"/>
    <mergeCell ref="D57:I57"/>
    <mergeCell ref="D58:I58"/>
    <mergeCell ref="E59:I59"/>
    <mergeCell ref="D48:I48"/>
    <mergeCell ref="F49:I49"/>
    <mergeCell ref="F50:I50"/>
    <mergeCell ref="F51:I51"/>
    <mergeCell ref="F52:I52"/>
    <mergeCell ref="F53:I53"/>
    <mergeCell ref="F42:I42"/>
    <mergeCell ref="F43:I43"/>
    <mergeCell ref="F44:I44"/>
    <mergeCell ref="A45:I45"/>
    <mergeCell ref="C46:I46"/>
    <mergeCell ref="D47:I47"/>
    <mergeCell ref="F36:I36"/>
    <mergeCell ref="F37:I37"/>
    <mergeCell ref="F38:I38"/>
    <mergeCell ref="F39:I39"/>
    <mergeCell ref="D40:I40"/>
    <mergeCell ref="F41:I41"/>
    <mergeCell ref="F30:I30"/>
    <mergeCell ref="F31:I31"/>
    <mergeCell ref="F32:I32"/>
    <mergeCell ref="F33:I33"/>
    <mergeCell ref="F34:I34"/>
    <mergeCell ref="D35:I35"/>
    <mergeCell ref="F24:I24"/>
    <mergeCell ref="F25:I25"/>
    <mergeCell ref="F26:I26"/>
    <mergeCell ref="F27:I27"/>
    <mergeCell ref="F28:I28"/>
    <mergeCell ref="F29:I29"/>
    <mergeCell ref="D18:I18"/>
    <mergeCell ref="D19:I19"/>
    <mergeCell ref="E20:I20"/>
    <mergeCell ref="F21:I21"/>
    <mergeCell ref="F22:I22"/>
    <mergeCell ref="F23:I23"/>
    <mergeCell ref="D12:I12"/>
    <mergeCell ref="E13:I13"/>
    <mergeCell ref="F14:I14"/>
    <mergeCell ref="F15:I15"/>
    <mergeCell ref="F16:I16"/>
    <mergeCell ref="C17:I17"/>
    <mergeCell ref="A4:Q5"/>
    <mergeCell ref="A7:I7"/>
    <mergeCell ref="A8:I8"/>
    <mergeCell ref="A9:I9"/>
    <mergeCell ref="C10:I10"/>
    <mergeCell ref="D11:I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workbookViewId="0">
      <selection sqref="A1:XFD1048576"/>
    </sheetView>
  </sheetViews>
  <sheetFormatPr defaultRowHeight="14.25" x14ac:dyDescent="0.2"/>
  <cols>
    <col min="1" max="1" width="1.85546875" customWidth="1"/>
    <col min="2" max="2" width="0.7109375" style="475" customWidth="1"/>
    <col min="3" max="3" width="1.42578125" style="475" customWidth="1"/>
    <col min="4" max="6" width="9.140625" style="475"/>
    <col min="7" max="7" width="5.28515625" style="475" customWidth="1"/>
    <col min="8" max="11" width="9.140625" style="475" hidden="1" customWidth="1"/>
    <col min="12" max="12" width="12.85546875" style="475" customWidth="1"/>
    <col min="13" max="13" width="6.42578125" style="475" customWidth="1"/>
    <col min="14" max="14" width="6.7109375" style="475" customWidth="1"/>
    <col min="15" max="15" width="7.28515625" style="475" customWidth="1"/>
    <col min="16" max="18" width="14.28515625" style="475" customWidth="1"/>
    <col min="19" max="19" width="14.28515625" customWidth="1"/>
  </cols>
  <sheetData>
    <row r="1" spans="1:21" x14ac:dyDescent="0.2">
      <c r="Q1" s="86" t="s">
        <v>313</v>
      </c>
      <c r="R1" s="476"/>
    </row>
    <row r="2" spans="1:21" x14ac:dyDescent="0.2">
      <c r="Q2" s="86" t="s">
        <v>38</v>
      </c>
      <c r="R2" s="476"/>
    </row>
    <row r="3" spans="1:21" x14ac:dyDescent="0.2">
      <c r="Q3" s="86" t="s">
        <v>314</v>
      </c>
      <c r="R3" s="476"/>
    </row>
    <row r="4" spans="1:21" x14ac:dyDescent="0.2">
      <c r="Q4" s="90" t="s">
        <v>34</v>
      </c>
      <c r="R4" s="476"/>
    </row>
    <row r="5" spans="1:21" x14ac:dyDescent="0.2">
      <c r="Q5" s="90"/>
      <c r="R5" s="476"/>
    </row>
    <row r="7" spans="1:21" ht="51" customHeight="1" x14ac:dyDescent="0.2">
      <c r="A7" s="477" t="s">
        <v>315</v>
      </c>
      <c r="B7" s="477"/>
      <c r="C7" s="477"/>
      <c r="D7" s="477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477"/>
      <c r="S7" s="478"/>
      <c r="T7" s="478"/>
      <c r="U7" s="478"/>
    </row>
    <row r="8" spans="1:21" ht="15" thickBot="1" x14ac:dyDescent="0.25"/>
    <row r="9" spans="1:21" ht="15.75" customHeight="1" thickBot="1" x14ac:dyDescent="0.25">
      <c r="B9" s="479" t="s">
        <v>229</v>
      </c>
      <c r="C9" s="480"/>
      <c r="D9" s="480"/>
      <c r="E9" s="480"/>
      <c r="F9" s="480"/>
      <c r="G9" s="480"/>
      <c r="H9" s="480"/>
      <c r="I9" s="480"/>
      <c r="J9" s="480"/>
      <c r="K9" s="481"/>
      <c r="L9" s="482" t="s">
        <v>292</v>
      </c>
      <c r="M9" s="482" t="s">
        <v>199</v>
      </c>
      <c r="N9" s="482" t="s">
        <v>200</v>
      </c>
      <c r="O9" s="482" t="s">
        <v>293</v>
      </c>
      <c r="P9" s="483">
        <v>2022</v>
      </c>
      <c r="Q9" s="484">
        <v>2023</v>
      </c>
      <c r="R9" s="484">
        <v>2024</v>
      </c>
    </row>
    <row r="10" spans="1:21" ht="8.25" customHeight="1" thickBot="1" x14ac:dyDescent="0.25">
      <c r="B10" s="485"/>
      <c r="C10" s="486"/>
      <c r="D10" s="486"/>
      <c r="E10" s="486"/>
      <c r="F10" s="486"/>
      <c r="G10" s="486"/>
      <c r="H10" s="486"/>
      <c r="I10" s="486"/>
      <c r="J10" s="486"/>
      <c r="K10" s="487"/>
      <c r="L10" s="482"/>
      <c r="M10" s="482"/>
      <c r="N10" s="482"/>
      <c r="O10" s="482"/>
      <c r="P10" s="483"/>
      <c r="Q10" s="484"/>
      <c r="R10" s="484"/>
    </row>
    <row r="11" spans="1:21" ht="76.5" customHeight="1" x14ac:dyDescent="0.2">
      <c r="B11" s="488" t="s">
        <v>295</v>
      </c>
      <c r="C11" s="488"/>
      <c r="D11" s="488"/>
      <c r="E11" s="488"/>
      <c r="F11" s="488"/>
      <c r="G11" s="488"/>
      <c r="H11" s="488"/>
      <c r="I11" s="488"/>
      <c r="J11" s="488"/>
      <c r="K11" s="489"/>
      <c r="L11" s="490" t="s">
        <v>306</v>
      </c>
      <c r="M11" s="491">
        <v>0</v>
      </c>
      <c r="N11" s="491">
        <v>0</v>
      </c>
      <c r="O11" s="492">
        <v>0</v>
      </c>
      <c r="P11" s="493">
        <f>P12+P36+P42+P47+P52+P57+P62</f>
        <v>14336858.5</v>
      </c>
      <c r="Q11" s="493">
        <f>Q12+Q36+Q42+Q47+Q52+Q57+Q62</f>
        <v>12761600</v>
      </c>
      <c r="R11" s="494">
        <f>R12+R36+R42+R47+R52+R57+R62+R79</f>
        <v>13117200</v>
      </c>
    </row>
    <row r="12" spans="1:21" ht="38.25" customHeight="1" x14ac:dyDescent="0.2">
      <c r="B12" s="495"/>
      <c r="C12" s="496" t="s">
        <v>242</v>
      </c>
      <c r="D12" s="496"/>
      <c r="E12" s="496"/>
      <c r="F12" s="496"/>
      <c r="G12" s="496"/>
      <c r="H12" s="496"/>
      <c r="I12" s="496"/>
      <c r="J12" s="496"/>
      <c r="K12" s="497"/>
      <c r="L12" s="498" t="s">
        <v>316</v>
      </c>
      <c r="M12" s="499">
        <v>0</v>
      </c>
      <c r="N12" s="499">
        <v>0</v>
      </c>
      <c r="O12" s="500">
        <v>0</v>
      </c>
      <c r="P12" s="501">
        <f>P16+P20+P21+P22+P23+P31+P35+P24</f>
        <v>4844972.1500000004</v>
      </c>
      <c r="Q12" s="501">
        <f>Q16+Q20+Q21+Q22+Q23+Q31+Q35</f>
        <v>4397652</v>
      </c>
      <c r="R12" s="502">
        <f>R16+R20+R21+R22+R23+R31+R35</f>
        <v>4414256</v>
      </c>
    </row>
    <row r="13" spans="1:21" ht="18" customHeight="1" x14ac:dyDescent="0.2">
      <c r="B13" s="503" t="s">
        <v>243</v>
      </c>
      <c r="C13" s="503"/>
      <c r="D13" s="503"/>
      <c r="E13" s="503"/>
      <c r="F13" s="503"/>
      <c r="G13" s="503"/>
      <c r="H13" s="503"/>
      <c r="I13" s="503"/>
      <c r="J13" s="503"/>
      <c r="K13" s="504"/>
      <c r="L13" s="498" t="s">
        <v>317</v>
      </c>
      <c r="M13" s="499">
        <v>0</v>
      </c>
      <c r="N13" s="499">
        <v>0</v>
      </c>
      <c r="O13" s="500" t="s">
        <v>305</v>
      </c>
      <c r="P13" s="501">
        <f>P16</f>
        <v>1138392.9099999999</v>
      </c>
      <c r="Q13" s="501">
        <f>Q16</f>
        <v>1140552</v>
      </c>
      <c r="R13" s="502">
        <f>R16</f>
        <v>1143156</v>
      </c>
    </row>
    <row r="14" spans="1:21" ht="15" customHeight="1" x14ac:dyDescent="0.2">
      <c r="B14" s="505" t="s">
        <v>238</v>
      </c>
      <c r="C14" s="505"/>
      <c r="D14" s="505"/>
      <c r="E14" s="505"/>
      <c r="F14" s="505"/>
      <c r="G14" s="505"/>
      <c r="H14" s="505"/>
      <c r="I14" s="505"/>
      <c r="J14" s="505"/>
      <c r="K14" s="506"/>
      <c r="L14" s="507" t="s">
        <v>317</v>
      </c>
      <c r="M14" s="508">
        <v>1</v>
      </c>
      <c r="N14" s="508">
        <v>0</v>
      </c>
      <c r="O14" s="509" t="s">
        <v>305</v>
      </c>
      <c r="P14" s="510">
        <f>P16</f>
        <v>1138392.9099999999</v>
      </c>
      <c r="Q14" s="510">
        <f>Q16</f>
        <v>1140552</v>
      </c>
      <c r="R14" s="511">
        <f>R16</f>
        <v>1143156</v>
      </c>
    </row>
    <row r="15" spans="1:21" ht="36" customHeight="1" x14ac:dyDescent="0.2">
      <c r="B15" s="505" t="s">
        <v>240</v>
      </c>
      <c r="C15" s="505"/>
      <c r="D15" s="505"/>
      <c r="E15" s="505"/>
      <c r="F15" s="505"/>
      <c r="G15" s="505"/>
      <c r="H15" s="505"/>
      <c r="I15" s="505"/>
      <c r="J15" s="505"/>
      <c r="K15" s="506"/>
      <c r="L15" s="507" t="s">
        <v>317</v>
      </c>
      <c r="M15" s="508">
        <v>1</v>
      </c>
      <c r="N15" s="508">
        <v>2</v>
      </c>
      <c r="O15" s="509" t="s">
        <v>305</v>
      </c>
      <c r="P15" s="510">
        <f>P16</f>
        <v>1138392.9099999999</v>
      </c>
      <c r="Q15" s="510">
        <f>Q16</f>
        <v>1140552</v>
      </c>
      <c r="R15" s="511">
        <f>R16</f>
        <v>1143156</v>
      </c>
    </row>
    <row r="16" spans="1:21" ht="26.25" customHeight="1" x14ac:dyDescent="0.2">
      <c r="B16" s="505" t="s">
        <v>244</v>
      </c>
      <c r="C16" s="505"/>
      <c r="D16" s="505"/>
      <c r="E16" s="505"/>
      <c r="F16" s="505"/>
      <c r="G16" s="505"/>
      <c r="H16" s="505"/>
      <c r="I16" s="505"/>
      <c r="J16" s="505"/>
      <c r="K16" s="506"/>
      <c r="L16" s="507" t="s">
        <v>317</v>
      </c>
      <c r="M16" s="508">
        <v>1</v>
      </c>
      <c r="N16" s="508">
        <v>2</v>
      </c>
      <c r="O16" s="509" t="s">
        <v>245</v>
      </c>
      <c r="P16" s="510">
        <v>1138392.9099999999</v>
      </c>
      <c r="Q16" s="510">
        <v>1140552</v>
      </c>
      <c r="R16" s="511">
        <v>1143156</v>
      </c>
    </row>
    <row r="17" spans="1:18" ht="12.75" x14ac:dyDescent="0.2">
      <c r="B17" s="503" t="s">
        <v>247</v>
      </c>
      <c r="C17" s="503"/>
      <c r="D17" s="503"/>
      <c r="E17" s="503"/>
      <c r="F17" s="503"/>
      <c r="G17" s="503"/>
      <c r="H17" s="503"/>
      <c r="I17" s="503"/>
      <c r="J17" s="503"/>
      <c r="K17" s="504"/>
      <c r="L17" s="498" t="s">
        <v>318</v>
      </c>
      <c r="M17" s="499">
        <v>0</v>
      </c>
      <c r="N17" s="499">
        <v>0</v>
      </c>
      <c r="O17" s="500" t="s">
        <v>305</v>
      </c>
      <c r="P17" s="501">
        <f>P19</f>
        <v>3424879.24</v>
      </c>
      <c r="Q17" s="501">
        <f>Q19</f>
        <v>3019000</v>
      </c>
      <c r="R17" s="502">
        <f>R19</f>
        <v>3031000</v>
      </c>
    </row>
    <row r="18" spans="1:18" ht="12.75" x14ac:dyDescent="0.2">
      <c r="B18" s="505" t="s">
        <v>238</v>
      </c>
      <c r="C18" s="505"/>
      <c r="D18" s="505"/>
      <c r="E18" s="505"/>
      <c r="F18" s="505"/>
      <c r="G18" s="505"/>
      <c r="H18" s="505"/>
      <c r="I18" s="505"/>
      <c r="J18" s="505"/>
      <c r="K18" s="506"/>
      <c r="L18" s="507" t="s">
        <v>318</v>
      </c>
      <c r="M18" s="508">
        <v>1</v>
      </c>
      <c r="N18" s="508">
        <v>0</v>
      </c>
      <c r="O18" s="512">
        <v>0</v>
      </c>
      <c r="P18" s="510">
        <f>P19</f>
        <v>3424879.24</v>
      </c>
      <c r="Q18" s="510">
        <f>Q19</f>
        <v>3019000</v>
      </c>
      <c r="R18" s="511">
        <f>R19</f>
        <v>3031000</v>
      </c>
    </row>
    <row r="19" spans="1:18" ht="12.75" x14ac:dyDescent="0.2">
      <c r="B19" s="505" t="s">
        <v>246</v>
      </c>
      <c r="C19" s="505"/>
      <c r="D19" s="505"/>
      <c r="E19" s="505"/>
      <c r="F19" s="505"/>
      <c r="G19" s="505"/>
      <c r="H19" s="505"/>
      <c r="I19" s="505"/>
      <c r="J19" s="505"/>
      <c r="K19" s="506"/>
      <c r="L19" s="507" t="s">
        <v>318</v>
      </c>
      <c r="M19" s="508">
        <v>1</v>
      </c>
      <c r="N19" s="508">
        <v>4</v>
      </c>
      <c r="O19" s="509" t="s">
        <v>305</v>
      </c>
      <c r="P19" s="510">
        <f>P20+P21+P22+P23</f>
        <v>3424879.24</v>
      </c>
      <c r="Q19" s="510">
        <f>Q20+Q21+Q22+Q23</f>
        <v>3019000</v>
      </c>
      <c r="R19" s="511">
        <f>R20+R21+R22+R23</f>
        <v>3031000</v>
      </c>
    </row>
    <row r="20" spans="1:18" ht="12.75" x14ac:dyDescent="0.2">
      <c r="B20" s="505" t="s">
        <v>244</v>
      </c>
      <c r="C20" s="505"/>
      <c r="D20" s="505"/>
      <c r="E20" s="505"/>
      <c r="F20" s="505"/>
      <c r="G20" s="505"/>
      <c r="H20" s="505"/>
      <c r="I20" s="505"/>
      <c r="J20" s="505"/>
      <c r="K20" s="506"/>
      <c r="L20" s="507" t="s">
        <v>318</v>
      </c>
      <c r="M20" s="508">
        <v>1</v>
      </c>
      <c r="N20" s="508">
        <v>4</v>
      </c>
      <c r="O20" s="509" t="s">
        <v>245</v>
      </c>
      <c r="P20" s="510">
        <v>2684265.7400000002</v>
      </c>
      <c r="Q20" s="510">
        <v>2343600</v>
      </c>
      <c r="R20" s="511">
        <v>2343600</v>
      </c>
    </row>
    <row r="21" spans="1:18" ht="12.75" x14ac:dyDescent="0.2">
      <c r="B21" s="505" t="s">
        <v>248</v>
      </c>
      <c r="C21" s="505"/>
      <c r="D21" s="505"/>
      <c r="E21" s="505"/>
      <c r="F21" s="505"/>
      <c r="G21" s="505"/>
      <c r="H21" s="505"/>
      <c r="I21" s="505"/>
      <c r="J21" s="505"/>
      <c r="K21" s="506"/>
      <c r="L21" s="507" t="s">
        <v>318</v>
      </c>
      <c r="M21" s="508">
        <v>1</v>
      </c>
      <c r="N21" s="508">
        <v>4</v>
      </c>
      <c r="O21" s="509" t="s">
        <v>249</v>
      </c>
      <c r="P21" s="510">
        <v>585613.5</v>
      </c>
      <c r="Q21" s="510">
        <v>572000</v>
      </c>
      <c r="R21" s="511">
        <v>584000</v>
      </c>
    </row>
    <row r="22" spans="1:18" ht="12.75" x14ac:dyDescent="0.2">
      <c r="B22" s="505" t="s">
        <v>169</v>
      </c>
      <c r="C22" s="505"/>
      <c r="D22" s="505"/>
      <c r="E22" s="505"/>
      <c r="F22" s="505"/>
      <c r="G22" s="505"/>
      <c r="H22" s="505"/>
      <c r="I22" s="505"/>
      <c r="J22" s="505"/>
      <c r="K22" s="506"/>
      <c r="L22" s="507" t="s">
        <v>318</v>
      </c>
      <c r="M22" s="508">
        <v>1</v>
      </c>
      <c r="N22" s="508">
        <v>4</v>
      </c>
      <c r="O22" s="509" t="s">
        <v>250</v>
      </c>
      <c r="P22" s="510">
        <v>75000</v>
      </c>
      <c r="Q22" s="510">
        <v>23400</v>
      </c>
      <c r="R22" s="511">
        <v>23400</v>
      </c>
    </row>
    <row r="23" spans="1:18" ht="12.75" x14ac:dyDescent="0.2">
      <c r="B23" s="505" t="s">
        <v>251</v>
      </c>
      <c r="C23" s="505"/>
      <c r="D23" s="505"/>
      <c r="E23" s="505"/>
      <c r="F23" s="505"/>
      <c r="G23" s="505"/>
      <c r="H23" s="505"/>
      <c r="I23" s="505"/>
      <c r="J23" s="505"/>
      <c r="K23" s="506"/>
      <c r="L23" s="507" t="s">
        <v>318</v>
      </c>
      <c r="M23" s="508">
        <v>1</v>
      </c>
      <c r="N23" s="508">
        <v>4</v>
      </c>
      <c r="O23" s="509" t="s">
        <v>252</v>
      </c>
      <c r="P23" s="510">
        <v>80000</v>
      </c>
      <c r="Q23" s="510">
        <v>80000</v>
      </c>
      <c r="R23" s="511">
        <v>80000</v>
      </c>
    </row>
    <row r="24" spans="1:18" ht="12.75" x14ac:dyDescent="0.2">
      <c r="A24" s="513"/>
      <c r="B24" s="514" t="s">
        <v>253</v>
      </c>
      <c r="C24" s="515"/>
      <c r="D24" s="515"/>
      <c r="E24" s="515"/>
      <c r="F24" s="515"/>
      <c r="G24" s="515"/>
      <c r="H24" s="516"/>
      <c r="I24" s="517"/>
      <c r="J24" s="517"/>
      <c r="K24" s="518"/>
      <c r="L24" s="519">
        <v>6710097080</v>
      </c>
      <c r="M24" s="499">
        <v>0</v>
      </c>
      <c r="N24" s="499">
        <v>0</v>
      </c>
      <c r="O24" s="520">
        <v>0</v>
      </c>
      <c r="P24" s="501">
        <f>P27</f>
        <v>43600</v>
      </c>
      <c r="Q24" s="510">
        <v>0</v>
      </c>
      <c r="R24" s="521">
        <v>0</v>
      </c>
    </row>
    <row r="25" spans="1:18" ht="12.75" x14ac:dyDescent="0.2">
      <c r="A25" s="513"/>
      <c r="B25" s="522" t="s">
        <v>238</v>
      </c>
      <c r="C25" s="523"/>
      <c r="D25" s="523"/>
      <c r="E25" s="523"/>
      <c r="F25" s="523"/>
      <c r="G25" s="523"/>
      <c r="H25" s="516"/>
      <c r="I25" s="517"/>
      <c r="J25" s="517"/>
      <c r="K25" s="518"/>
      <c r="L25" s="524">
        <v>6710097080</v>
      </c>
      <c r="M25" s="508">
        <v>1</v>
      </c>
      <c r="N25" s="508">
        <v>0</v>
      </c>
      <c r="O25" s="512">
        <v>0</v>
      </c>
      <c r="P25" s="510">
        <f>P27</f>
        <v>43600</v>
      </c>
      <c r="Q25" s="510">
        <v>0</v>
      </c>
      <c r="R25" s="521">
        <v>0</v>
      </c>
    </row>
    <row r="26" spans="1:18" ht="12.75" x14ac:dyDescent="0.2">
      <c r="A26" s="513"/>
      <c r="B26" s="522" t="s">
        <v>246</v>
      </c>
      <c r="C26" s="523"/>
      <c r="D26" s="523"/>
      <c r="E26" s="523"/>
      <c r="F26" s="523"/>
      <c r="G26" s="523"/>
      <c r="H26" s="516"/>
      <c r="I26" s="517"/>
      <c r="J26" s="517"/>
      <c r="K26" s="518"/>
      <c r="L26" s="524">
        <v>6710097080</v>
      </c>
      <c r="M26" s="508">
        <v>1</v>
      </c>
      <c r="N26" s="508">
        <v>4</v>
      </c>
      <c r="O26" s="512">
        <v>0</v>
      </c>
      <c r="P26" s="510">
        <f>P27</f>
        <v>43600</v>
      </c>
      <c r="Q26" s="510">
        <v>0</v>
      </c>
      <c r="R26" s="521">
        <v>0</v>
      </c>
    </row>
    <row r="27" spans="1:18" ht="12.75" x14ac:dyDescent="0.2">
      <c r="A27" s="513"/>
      <c r="B27" s="522" t="s">
        <v>244</v>
      </c>
      <c r="C27" s="523"/>
      <c r="D27" s="523"/>
      <c r="E27" s="523"/>
      <c r="F27" s="523"/>
      <c r="G27" s="523"/>
      <c r="H27" s="516"/>
      <c r="I27" s="517"/>
      <c r="J27" s="517"/>
      <c r="K27" s="518"/>
      <c r="L27" s="524">
        <v>6710097080</v>
      </c>
      <c r="M27" s="508">
        <v>1</v>
      </c>
      <c r="N27" s="508">
        <v>4</v>
      </c>
      <c r="O27" s="512">
        <v>120</v>
      </c>
      <c r="P27" s="510">
        <v>43600</v>
      </c>
      <c r="Q27" s="510">
        <v>0</v>
      </c>
      <c r="R27" s="521">
        <v>0</v>
      </c>
    </row>
    <row r="28" spans="1:18" ht="12.75" x14ac:dyDescent="0.2">
      <c r="B28" s="503" t="s">
        <v>255</v>
      </c>
      <c r="C28" s="503"/>
      <c r="D28" s="503"/>
      <c r="E28" s="503"/>
      <c r="F28" s="503"/>
      <c r="G28" s="503"/>
      <c r="H28" s="503"/>
      <c r="I28" s="503"/>
      <c r="J28" s="503"/>
      <c r="K28" s="504"/>
      <c r="L28" s="498" t="s">
        <v>319</v>
      </c>
      <c r="M28" s="499">
        <v>0</v>
      </c>
      <c r="N28" s="499">
        <v>0</v>
      </c>
      <c r="O28" s="500" t="s">
        <v>305</v>
      </c>
      <c r="P28" s="501">
        <f>P31</f>
        <v>58100</v>
      </c>
      <c r="Q28" s="501">
        <f>Q31</f>
        <v>58100</v>
      </c>
      <c r="R28" s="502">
        <f>R31</f>
        <v>58100</v>
      </c>
    </row>
    <row r="29" spans="1:18" ht="12.75" x14ac:dyDescent="0.2">
      <c r="B29" s="505" t="s">
        <v>238</v>
      </c>
      <c r="C29" s="505"/>
      <c r="D29" s="505"/>
      <c r="E29" s="505"/>
      <c r="F29" s="505"/>
      <c r="G29" s="505"/>
      <c r="H29" s="505"/>
      <c r="I29" s="505"/>
      <c r="J29" s="505"/>
      <c r="K29" s="506"/>
      <c r="L29" s="507" t="s">
        <v>319</v>
      </c>
      <c r="M29" s="508">
        <v>1</v>
      </c>
      <c r="N29" s="508">
        <v>0</v>
      </c>
      <c r="O29" s="509" t="s">
        <v>305</v>
      </c>
      <c r="P29" s="510">
        <f>P31</f>
        <v>58100</v>
      </c>
      <c r="Q29" s="510">
        <f>Q31</f>
        <v>58100</v>
      </c>
      <c r="R29" s="511">
        <f>R31</f>
        <v>58100</v>
      </c>
    </row>
    <row r="30" spans="1:18" ht="12.75" x14ac:dyDescent="0.2">
      <c r="B30" s="505" t="s">
        <v>206</v>
      </c>
      <c r="C30" s="505"/>
      <c r="D30" s="505"/>
      <c r="E30" s="505"/>
      <c r="F30" s="505"/>
      <c r="G30" s="505"/>
      <c r="H30" s="505"/>
      <c r="I30" s="505"/>
      <c r="J30" s="505"/>
      <c r="K30" s="506"/>
      <c r="L30" s="507" t="s">
        <v>319</v>
      </c>
      <c r="M30" s="508">
        <v>1</v>
      </c>
      <c r="N30" s="508">
        <v>6</v>
      </c>
      <c r="O30" s="509" t="s">
        <v>305</v>
      </c>
      <c r="P30" s="510">
        <f>P31</f>
        <v>58100</v>
      </c>
      <c r="Q30" s="510">
        <f>Q31</f>
        <v>58100</v>
      </c>
      <c r="R30" s="511">
        <f>R31</f>
        <v>58100</v>
      </c>
    </row>
    <row r="31" spans="1:18" ht="12.75" x14ac:dyDescent="0.2">
      <c r="B31" s="505" t="s">
        <v>169</v>
      </c>
      <c r="C31" s="505"/>
      <c r="D31" s="505"/>
      <c r="E31" s="505"/>
      <c r="F31" s="505"/>
      <c r="G31" s="505"/>
      <c r="H31" s="505"/>
      <c r="I31" s="505"/>
      <c r="J31" s="505"/>
      <c r="K31" s="506"/>
      <c r="L31" s="507" t="s">
        <v>319</v>
      </c>
      <c r="M31" s="508">
        <v>1</v>
      </c>
      <c r="N31" s="508">
        <v>6</v>
      </c>
      <c r="O31" s="509" t="s">
        <v>250</v>
      </c>
      <c r="P31" s="510">
        <v>58100</v>
      </c>
      <c r="Q31" s="510">
        <v>58100</v>
      </c>
      <c r="R31" s="511">
        <v>58100</v>
      </c>
    </row>
    <row r="32" spans="1:18" ht="12.75" x14ac:dyDescent="0.2">
      <c r="B32" s="503" t="s">
        <v>281</v>
      </c>
      <c r="C32" s="503"/>
      <c r="D32" s="503"/>
      <c r="E32" s="503"/>
      <c r="F32" s="503"/>
      <c r="G32" s="503"/>
      <c r="H32" s="503"/>
      <c r="I32" s="503"/>
      <c r="J32" s="503"/>
      <c r="K32" s="504"/>
      <c r="L32" s="498" t="s">
        <v>320</v>
      </c>
      <c r="M32" s="499">
        <v>0</v>
      </c>
      <c r="N32" s="499">
        <v>0</v>
      </c>
      <c r="O32" s="500" t="s">
        <v>305</v>
      </c>
      <c r="P32" s="501">
        <f>P35</f>
        <v>180000</v>
      </c>
      <c r="Q32" s="501">
        <f>Q33</f>
        <v>180000</v>
      </c>
      <c r="R32" s="502">
        <f>R33</f>
        <v>182000</v>
      </c>
    </row>
    <row r="33" spans="2:18" ht="12.75" x14ac:dyDescent="0.2">
      <c r="B33" s="505" t="s">
        <v>220</v>
      </c>
      <c r="C33" s="505"/>
      <c r="D33" s="505"/>
      <c r="E33" s="505"/>
      <c r="F33" s="505"/>
      <c r="G33" s="505"/>
      <c r="H33" s="505"/>
      <c r="I33" s="505"/>
      <c r="J33" s="505"/>
      <c r="K33" s="506"/>
      <c r="L33" s="507" t="s">
        <v>320</v>
      </c>
      <c r="M33" s="508">
        <v>10</v>
      </c>
      <c r="N33" s="508">
        <v>0</v>
      </c>
      <c r="O33" s="509" t="s">
        <v>305</v>
      </c>
      <c r="P33" s="510">
        <f>P35</f>
        <v>180000</v>
      </c>
      <c r="Q33" s="510">
        <v>180000</v>
      </c>
      <c r="R33" s="511">
        <v>182000</v>
      </c>
    </row>
    <row r="34" spans="2:18" ht="12.75" x14ac:dyDescent="0.2">
      <c r="B34" s="505" t="s">
        <v>279</v>
      </c>
      <c r="C34" s="505"/>
      <c r="D34" s="505"/>
      <c r="E34" s="505"/>
      <c r="F34" s="505"/>
      <c r="G34" s="505"/>
      <c r="H34" s="505"/>
      <c r="I34" s="505"/>
      <c r="J34" s="505"/>
      <c r="K34" s="506"/>
      <c r="L34" s="507" t="s">
        <v>320</v>
      </c>
      <c r="M34" s="508">
        <v>10</v>
      </c>
      <c r="N34" s="508">
        <v>1</v>
      </c>
      <c r="O34" s="509" t="s">
        <v>305</v>
      </c>
      <c r="P34" s="510">
        <f>P35</f>
        <v>180000</v>
      </c>
      <c r="Q34" s="510">
        <v>180000</v>
      </c>
      <c r="R34" s="511">
        <v>182000</v>
      </c>
    </row>
    <row r="35" spans="2:18" ht="12.75" x14ac:dyDescent="0.2">
      <c r="B35" s="505" t="s">
        <v>282</v>
      </c>
      <c r="C35" s="505"/>
      <c r="D35" s="505"/>
      <c r="E35" s="505"/>
      <c r="F35" s="505"/>
      <c r="G35" s="505"/>
      <c r="H35" s="505"/>
      <c r="I35" s="505"/>
      <c r="J35" s="505"/>
      <c r="K35" s="506"/>
      <c r="L35" s="507" t="s">
        <v>320</v>
      </c>
      <c r="M35" s="508">
        <v>10</v>
      </c>
      <c r="N35" s="508">
        <v>1</v>
      </c>
      <c r="O35" s="509" t="s">
        <v>321</v>
      </c>
      <c r="P35" s="510">
        <v>180000</v>
      </c>
      <c r="Q35" s="510">
        <v>180000</v>
      </c>
      <c r="R35" s="511">
        <v>182000</v>
      </c>
    </row>
    <row r="36" spans="2:18" ht="12.75" x14ac:dyDescent="0.2">
      <c r="B36" s="525"/>
      <c r="C36" s="526" t="s">
        <v>322</v>
      </c>
      <c r="D36" s="527"/>
      <c r="E36" s="527"/>
      <c r="F36" s="527"/>
      <c r="G36" s="527"/>
      <c r="H36" s="528"/>
      <c r="I36" s="528"/>
      <c r="J36" s="528"/>
      <c r="K36" s="529"/>
      <c r="L36" s="498" t="s">
        <v>323</v>
      </c>
      <c r="M36" s="499">
        <v>0</v>
      </c>
      <c r="N36" s="499">
        <v>0</v>
      </c>
      <c r="O36" s="500">
        <v>0</v>
      </c>
      <c r="P36" s="501">
        <f>P38</f>
        <v>261700</v>
      </c>
      <c r="Q36" s="501">
        <f>Q38</f>
        <v>270500</v>
      </c>
      <c r="R36" s="502">
        <f>R37</f>
        <v>280100</v>
      </c>
    </row>
    <row r="37" spans="2:18" ht="12.75" x14ac:dyDescent="0.2">
      <c r="B37" s="503" t="s">
        <v>259</v>
      </c>
      <c r="C37" s="503"/>
      <c r="D37" s="503"/>
      <c r="E37" s="503"/>
      <c r="F37" s="503"/>
      <c r="G37" s="503"/>
      <c r="H37" s="503"/>
      <c r="I37" s="503"/>
      <c r="J37" s="503"/>
      <c r="K37" s="504"/>
      <c r="L37" s="498" t="s">
        <v>324</v>
      </c>
      <c r="M37" s="499">
        <v>0</v>
      </c>
      <c r="N37" s="499">
        <v>0</v>
      </c>
      <c r="O37" s="500" t="s">
        <v>305</v>
      </c>
      <c r="P37" s="501">
        <f>P38</f>
        <v>261700</v>
      </c>
      <c r="Q37" s="501">
        <f>Q38</f>
        <v>270500</v>
      </c>
      <c r="R37" s="502">
        <f>R38</f>
        <v>280100</v>
      </c>
    </row>
    <row r="38" spans="2:18" ht="12.75" x14ac:dyDescent="0.2">
      <c r="B38" s="505" t="s">
        <v>208</v>
      </c>
      <c r="C38" s="505"/>
      <c r="D38" s="505"/>
      <c r="E38" s="505"/>
      <c r="F38" s="505"/>
      <c r="G38" s="505"/>
      <c r="H38" s="505"/>
      <c r="I38" s="505"/>
      <c r="J38" s="505"/>
      <c r="K38" s="506"/>
      <c r="L38" s="507" t="s">
        <v>324</v>
      </c>
      <c r="M38" s="508">
        <v>2</v>
      </c>
      <c r="N38" s="508">
        <v>0</v>
      </c>
      <c r="O38" s="509" t="s">
        <v>305</v>
      </c>
      <c r="P38" s="510">
        <f>P39</f>
        <v>261700</v>
      </c>
      <c r="Q38" s="510">
        <f>Q39</f>
        <v>270500</v>
      </c>
      <c r="R38" s="511">
        <f>R39</f>
        <v>280100</v>
      </c>
    </row>
    <row r="39" spans="2:18" ht="12.75" x14ac:dyDescent="0.2">
      <c r="B39" s="505" t="s">
        <v>209</v>
      </c>
      <c r="C39" s="505"/>
      <c r="D39" s="505"/>
      <c r="E39" s="505"/>
      <c r="F39" s="505"/>
      <c r="G39" s="505"/>
      <c r="H39" s="505"/>
      <c r="I39" s="505"/>
      <c r="J39" s="505"/>
      <c r="K39" s="506"/>
      <c r="L39" s="507" t="s">
        <v>324</v>
      </c>
      <c r="M39" s="508">
        <v>2</v>
      </c>
      <c r="N39" s="508">
        <v>3</v>
      </c>
      <c r="O39" s="509" t="s">
        <v>305</v>
      </c>
      <c r="P39" s="510">
        <f>P40+P41</f>
        <v>261700</v>
      </c>
      <c r="Q39" s="510">
        <f>Q40+Q41</f>
        <v>270500</v>
      </c>
      <c r="R39" s="511">
        <f>R40+R41</f>
        <v>280100</v>
      </c>
    </row>
    <row r="40" spans="2:18" ht="12.75" x14ac:dyDescent="0.2">
      <c r="B40" s="505" t="s">
        <v>244</v>
      </c>
      <c r="C40" s="505"/>
      <c r="D40" s="505"/>
      <c r="E40" s="505"/>
      <c r="F40" s="505"/>
      <c r="G40" s="505"/>
      <c r="H40" s="505"/>
      <c r="I40" s="505"/>
      <c r="J40" s="505"/>
      <c r="K40" s="506"/>
      <c r="L40" s="507" t="s">
        <v>324</v>
      </c>
      <c r="M40" s="508">
        <v>2</v>
      </c>
      <c r="N40" s="508">
        <v>3</v>
      </c>
      <c r="O40" s="509" t="s">
        <v>245</v>
      </c>
      <c r="P40" s="510">
        <v>256984.33</v>
      </c>
      <c r="Q40" s="510">
        <v>260400</v>
      </c>
      <c r="R40" s="511">
        <v>273420</v>
      </c>
    </row>
    <row r="41" spans="2:18" ht="12.75" x14ac:dyDescent="0.2">
      <c r="B41" s="505" t="s">
        <v>248</v>
      </c>
      <c r="C41" s="505"/>
      <c r="D41" s="505"/>
      <c r="E41" s="505"/>
      <c r="F41" s="505"/>
      <c r="G41" s="505"/>
      <c r="H41" s="505"/>
      <c r="I41" s="505"/>
      <c r="J41" s="505"/>
      <c r="K41" s="506"/>
      <c r="L41" s="507" t="s">
        <v>324</v>
      </c>
      <c r="M41" s="508">
        <v>2</v>
      </c>
      <c r="N41" s="508">
        <v>3</v>
      </c>
      <c r="O41" s="509" t="s">
        <v>249</v>
      </c>
      <c r="P41" s="510">
        <v>4715.67</v>
      </c>
      <c r="Q41" s="510">
        <v>10100</v>
      </c>
      <c r="R41" s="511">
        <v>6680</v>
      </c>
    </row>
    <row r="42" spans="2:18" ht="12.75" x14ac:dyDescent="0.2">
      <c r="B42" s="525"/>
      <c r="C42" s="496" t="s">
        <v>260</v>
      </c>
      <c r="D42" s="496"/>
      <c r="E42" s="496"/>
      <c r="F42" s="496"/>
      <c r="G42" s="496"/>
      <c r="H42" s="496"/>
      <c r="I42" s="496"/>
      <c r="J42" s="496"/>
      <c r="K42" s="497"/>
      <c r="L42" s="498" t="s">
        <v>325</v>
      </c>
      <c r="M42" s="499">
        <v>0</v>
      </c>
      <c r="N42" s="499">
        <v>0</v>
      </c>
      <c r="O42" s="500">
        <v>0</v>
      </c>
      <c r="P42" s="501">
        <f>P46</f>
        <v>400000</v>
      </c>
      <c r="Q42" s="501">
        <f>Q46</f>
        <v>400000</v>
      </c>
      <c r="R42" s="502">
        <f>R46</f>
        <v>400000</v>
      </c>
    </row>
    <row r="43" spans="2:18" ht="12.75" x14ac:dyDescent="0.2">
      <c r="B43" s="503" t="s">
        <v>261</v>
      </c>
      <c r="C43" s="503"/>
      <c r="D43" s="503"/>
      <c r="E43" s="503"/>
      <c r="F43" s="503"/>
      <c r="G43" s="503"/>
      <c r="H43" s="503"/>
      <c r="I43" s="503"/>
      <c r="J43" s="503"/>
      <c r="K43" s="504"/>
      <c r="L43" s="498" t="s">
        <v>326</v>
      </c>
      <c r="M43" s="499">
        <v>0</v>
      </c>
      <c r="N43" s="499">
        <v>0</v>
      </c>
      <c r="O43" s="500" t="s">
        <v>305</v>
      </c>
      <c r="P43" s="501">
        <f>P46</f>
        <v>400000</v>
      </c>
      <c r="Q43" s="501">
        <f>Q46</f>
        <v>400000</v>
      </c>
      <c r="R43" s="502">
        <f>R46</f>
        <v>400000</v>
      </c>
    </row>
    <row r="44" spans="2:18" ht="12.75" x14ac:dyDescent="0.2">
      <c r="B44" s="505" t="s">
        <v>210</v>
      </c>
      <c r="C44" s="505"/>
      <c r="D44" s="505"/>
      <c r="E44" s="505"/>
      <c r="F44" s="505"/>
      <c r="G44" s="505"/>
      <c r="H44" s="505"/>
      <c r="I44" s="505"/>
      <c r="J44" s="505"/>
      <c r="K44" s="506"/>
      <c r="L44" s="507" t="s">
        <v>326</v>
      </c>
      <c r="M44" s="508">
        <v>3</v>
      </c>
      <c r="N44" s="508">
        <v>0</v>
      </c>
      <c r="O44" s="509" t="s">
        <v>305</v>
      </c>
      <c r="P44" s="510">
        <f>P46</f>
        <v>400000</v>
      </c>
      <c r="Q44" s="510">
        <f>Q46</f>
        <v>400000</v>
      </c>
      <c r="R44" s="511">
        <f>R46</f>
        <v>400000</v>
      </c>
    </row>
    <row r="45" spans="2:18" ht="12.75" x14ac:dyDescent="0.2">
      <c r="B45" s="505" t="s">
        <v>327</v>
      </c>
      <c r="C45" s="505"/>
      <c r="D45" s="505"/>
      <c r="E45" s="505"/>
      <c r="F45" s="505"/>
      <c r="G45" s="505"/>
      <c r="H45" s="505"/>
      <c r="I45" s="505"/>
      <c r="J45" s="505"/>
      <c r="K45" s="506"/>
      <c r="L45" s="507" t="s">
        <v>326</v>
      </c>
      <c r="M45" s="508">
        <v>3</v>
      </c>
      <c r="N45" s="508">
        <v>10</v>
      </c>
      <c r="O45" s="509" t="s">
        <v>305</v>
      </c>
      <c r="P45" s="510">
        <f>P46</f>
        <v>400000</v>
      </c>
      <c r="Q45" s="510">
        <f>Q46</f>
        <v>400000</v>
      </c>
      <c r="R45" s="511">
        <f>R46</f>
        <v>400000</v>
      </c>
    </row>
    <row r="46" spans="2:18" ht="12.75" x14ac:dyDescent="0.2">
      <c r="B46" s="505" t="s">
        <v>248</v>
      </c>
      <c r="C46" s="505"/>
      <c r="D46" s="505"/>
      <c r="E46" s="505"/>
      <c r="F46" s="505"/>
      <c r="G46" s="505"/>
      <c r="H46" s="505"/>
      <c r="I46" s="505"/>
      <c r="J46" s="505"/>
      <c r="K46" s="506"/>
      <c r="L46" s="507" t="s">
        <v>326</v>
      </c>
      <c r="M46" s="508">
        <v>3</v>
      </c>
      <c r="N46" s="508">
        <v>10</v>
      </c>
      <c r="O46" s="509" t="s">
        <v>249</v>
      </c>
      <c r="P46" s="510">
        <v>400000</v>
      </c>
      <c r="Q46" s="510">
        <v>400000</v>
      </c>
      <c r="R46" s="511">
        <v>400000</v>
      </c>
    </row>
    <row r="47" spans="2:18" ht="12.75" x14ac:dyDescent="0.2">
      <c r="B47" s="525"/>
      <c r="C47" s="496" t="s">
        <v>262</v>
      </c>
      <c r="D47" s="496"/>
      <c r="E47" s="496"/>
      <c r="F47" s="496"/>
      <c r="G47" s="496"/>
      <c r="H47" s="496"/>
      <c r="I47" s="496"/>
      <c r="J47" s="496"/>
      <c r="K47" s="497"/>
      <c r="L47" s="498" t="s">
        <v>328</v>
      </c>
      <c r="M47" s="499">
        <v>0</v>
      </c>
      <c r="N47" s="499">
        <v>0</v>
      </c>
      <c r="O47" s="500">
        <v>0</v>
      </c>
      <c r="P47" s="501">
        <v>30000</v>
      </c>
      <c r="Q47" s="501">
        <v>30000</v>
      </c>
      <c r="R47" s="502">
        <v>30000</v>
      </c>
    </row>
    <row r="48" spans="2:18" ht="12.75" x14ac:dyDescent="0.2">
      <c r="B48" s="503" t="s">
        <v>263</v>
      </c>
      <c r="C48" s="503"/>
      <c r="D48" s="503"/>
      <c r="E48" s="503"/>
      <c r="F48" s="503"/>
      <c r="G48" s="503"/>
      <c r="H48" s="503"/>
      <c r="I48" s="503"/>
      <c r="J48" s="503"/>
      <c r="K48" s="504"/>
      <c r="L48" s="498" t="s">
        <v>329</v>
      </c>
      <c r="M48" s="499">
        <v>0</v>
      </c>
      <c r="N48" s="499">
        <v>0</v>
      </c>
      <c r="O48" s="500" t="s">
        <v>305</v>
      </c>
      <c r="P48" s="501">
        <v>30000</v>
      </c>
      <c r="Q48" s="501">
        <v>30000</v>
      </c>
      <c r="R48" s="502">
        <v>30000</v>
      </c>
    </row>
    <row r="49" spans="2:18" ht="12.75" x14ac:dyDescent="0.2">
      <c r="B49" s="505" t="s">
        <v>210</v>
      </c>
      <c r="C49" s="505"/>
      <c r="D49" s="505"/>
      <c r="E49" s="505"/>
      <c r="F49" s="505"/>
      <c r="G49" s="505"/>
      <c r="H49" s="505"/>
      <c r="I49" s="505"/>
      <c r="J49" s="505"/>
      <c r="K49" s="506"/>
      <c r="L49" s="507" t="s">
        <v>329</v>
      </c>
      <c r="M49" s="508">
        <v>3</v>
      </c>
      <c r="N49" s="508">
        <v>0</v>
      </c>
      <c r="O49" s="509" t="s">
        <v>305</v>
      </c>
      <c r="P49" s="510">
        <v>30000</v>
      </c>
      <c r="Q49" s="510">
        <v>30000</v>
      </c>
      <c r="R49" s="511">
        <v>30000</v>
      </c>
    </row>
    <row r="50" spans="2:18" ht="12.75" x14ac:dyDescent="0.2">
      <c r="B50" s="505" t="s">
        <v>212</v>
      </c>
      <c r="C50" s="505"/>
      <c r="D50" s="505"/>
      <c r="E50" s="505"/>
      <c r="F50" s="505"/>
      <c r="G50" s="505"/>
      <c r="H50" s="505"/>
      <c r="I50" s="505"/>
      <c r="J50" s="505"/>
      <c r="K50" s="506"/>
      <c r="L50" s="507" t="s">
        <v>329</v>
      </c>
      <c r="M50" s="508">
        <v>3</v>
      </c>
      <c r="N50" s="508">
        <v>14</v>
      </c>
      <c r="O50" s="509" t="s">
        <v>305</v>
      </c>
      <c r="P50" s="510">
        <v>30000</v>
      </c>
      <c r="Q50" s="510">
        <v>30000</v>
      </c>
      <c r="R50" s="511">
        <v>30000</v>
      </c>
    </row>
    <row r="51" spans="2:18" ht="12.75" x14ac:dyDescent="0.2">
      <c r="B51" s="505" t="s">
        <v>248</v>
      </c>
      <c r="C51" s="505"/>
      <c r="D51" s="505"/>
      <c r="E51" s="505"/>
      <c r="F51" s="505"/>
      <c r="G51" s="505"/>
      <c r="H51" s="505"/>
      <c r="I51" s="505"/>
      <c r="J51" s="505"/>
      <c r="K51" s="506"/>
      <c r="L51" s="507" t="s">
        <v>329</v>
      </c>
      <c r="M51" s="508">
        <v>3</v>
      </c>
      <c r="N51" s="508">
        <v>14</v>
      </c>
      <c r="O51" s="509" t="s">
        <v>249</v>
      </c>
      <c r="P51" s="510">
        <v>30000</v>
      </c>
      <c r="Q51" s="510">
        <v>30000</v>
      </c>
      <c r="R51" s="511">
        <v>30000</v>
      </c>
    </row>
    <row r="52" spans="2:18" ht="12.75" x14ac:dyDescent="0.2">
      <c r="B52" s="525"/>
      <c r="C52" s="496" t="s">
        <v>264</v>
      </c>
      <c r="D52" s="496"/>
      <c r="E52" s="496"/>
      <c r="F52" s="496"/>
      <c r="G52" s="496"/>
      <c r="H52" s="496"/>
      <c r="I52" s="496"/>
      <c r="J52" s="496"/>
      <c r="K52" s="497"/>
      <c r="L52" s="498" t="s">
        <v>330</v>
      </c>
      <c r="M52" s="499">
        <v>0</v>
      </c>
      <c r="N52" s="499">
        <v>0</v>
      </c>
      <c r="O52" s="500">
        <v>0</v>
      </c>
      <c r="P52" s="501">
        <f>P53+P79</f>
        <v>1622960</v>
      </c>
      <c r="Q52" s="501">
        <f>Q56</f>
        <v>1263000</v>
      </c>
      <c r="R52" s="502">
        <f>R53</f>
        <v>1290000</v>
      </c>
    </row>
    <row r="53" spans="2:18" ht="12.75" x14ac:dyDescent="0.2">
      <c r="B53" s="503" t="s">
        <v>265</v>
      </c>
      <c r="C53" s="503"/>
      <c r="D53" s="503"/>
      <c r="E53" s="503"/>
      <c r="F53" s="503"/>
      <c r="G53" s="503"/>
      <c r="H53" s="503"/>
      <c r="I53" s="503"/>
      <c r="J53" s="503"/>
      <c r="K53" s="504"/>
      <c r="L53" s="498" t="s">
        <v>331</v>
      </c>
      <c r="M53" s="499">
        <v>0</v>
      </c>
      <c r="N53" s="499">
        <v>0</v>
      </c>
      <c r="O53" s="500" t="s">
        <v>305</v>
      </c>
      <c r="P53" s="501">
        <f>P56</f>
        <v>1622960</v>
      </c>
      <c r="Q53" s="501">
        <f>Q56</f>
        <v>1263000</v>
      </c>
      <c r="R53" s="502">
        <f>R56</f>
        <v>1290000</v>
      </c>
    </row>
    <row r="54" spans="2:18" ht="12.75" x14ac:dyDescent="0.2">
      <c r="B54" s="505" t="s">
        <v>213</v>
      </c>
      <c r="C54" s="505"/>
      <c r="D54" s="505"/>
      <c r="E54" s="505"/>
      <c r="F54" s="505"/>
      <c r="G54" s="505"/>
      <c r="H54" s="505"/>
      <c r="I54" s="505"/>
      <c r="J54" s="505"/>
      <c r="K54" s="506"/>
      <c r="L54" s="507" t="s">
        <v>331</v>
      </c>
      <c r="M54" s="508">
        <v>4</v>
      </c>
      <c r="N54" s="508">
        <v>0</v>
      </c>
      <c r="O54" s="509" t="s">
        <v>305</v>
      </c>
      <c r="P54" s="510">
        <f>P56</f>
        <v>1622960</v>
      </c>
      <c r="Q54" s="510">
        <f>Q56</f>
        <v>1263000</v>
      </c>
      <c r="R54" s="511">
        <f>R56</f>
        <v>1290000</v>
      </c>
    </row>
    <row r="55" spans="2:18" ht="12.75" x14ac:dyDescent="0.2">
      <c r="B55" s="505" t="s">
        <v>214</v>
      </c>
      <c r="C55" s="505"/>
      <c r="D55" s="505"/>
      <c r="E55" s="505"/>
      <c r="F55" s="505"/>
      <c r="G55" s="505"/>
      <c r="H55" s="505"/>
      <c r="I55" s="505"/>
      <c r="J55" s="505"/>
      <c r="K55" s="506"/>
      <c r="L55" s="507" t="s">
        <v>331</v>
      </c>
      <c r="M55" s="508">
        <v>4</v>
      </c>
      <c r="N55" s="508">
        <v>9</v>
      </c>
      <c r="O55" s="509" t="s">
        <v>305</v>
      </c>
      <c r="P55" s="510">
        <f>P56</f>
        <v>1622960</v>
      </c>
      <c r="Q55" s="510">
        <f>Q56</f>
        <v>1263000</v>
      </c>
      <c r="R55" s="511">
        <f>R56</f>
        <v>1290000</v>
      </c>
    </row>
    <row r="56" spans="2:18" ht="12.75" x14ac:dyDescent="0.2">
      <c r="B56" s="505" t="s">
        <v>248</v>
      </c>
      <c r="C56" s="505"/>
      <c r="D56" s="505"/>
      <c r="E56" s="505"/>
      <c r="F56" s="505"/>
      <c r="G56" s="505"/>
      <c r="H56" s="505"/>
      <c r="I56" s="505"/>
      <c r="J56" s="505"/>
      <c r="K56" s="506"/>
      <c r="L56" s="507" t="s">
        <v>331</v>
      </c>
      <c r="M56" s="508">
        <v>4</v>
      </c>
      <c r="N56" s="508">
        <v>9</v>
      </c>
      <c r="O56" s="509" t="s">
        <v>249</v>
      </c>
      <c r="P56" s="510">
        <v>1622960</v>
      </c>
      <c r="Q56" s="510">
        <v>1263000</v>
      </c>
      <c r="R56" s="511">
        <v>1290000</v>
      </c>
    </row>
    <row r="57" spans="2:18" ht="12.75" x14ac:dyDescent="0.2">
      <c r="B57" s="525"/>
      <c r="C57" s="496" t="s">
        <v>271</v>
      </c>
      <c r="D57" s="496"/>
      <c r="E57" s="496"/>
      <c r="F57" s="496"/>
      <c r="G57" s="496"/>
      <c r="H57" s="496"/>
      <c r="I57" s="496"/>
      <c r="J57" s="496"/>
      <c r="K57" s="497"/>
      <c r="L57" s="498" t="s">
        <v>332</v>
      </c>
      <c r="M57" s="499">
        <v>0</v>
      </c>
      <c r="N57" s="499">
        <v>0</v>
      </c>
      <c r="O57" s="500">
        <v>0</v>
      </c>
      <c r="P57" s="501">
        <f>P61</f>
        <v>3577436.33</v>
      </c>
      <c r="Q57" s="501">
        <f>Q61</f>
        <v>3448748</v>
      </c>
      <c r="R57" s="502">
        <f>R61</f>
        <v>3351144</v>
      </c>
    </row>
    <row r="58" spans="2:18" ht="12.75" x14ac:dyDescent="0.2">
      <c r="B58" s="503" t="s">
        <v>272</v>
      </c>
      <c r="C58" s="503"/>
      <c r="D58" s="503"/>
      <c r="E58" s="503"/>
      <c r="F58" s="503"/>
      <c r="G58" s="503"/>
      <c r="H58" s="503"/>
      <c r="I58" s="503"/>
      <c r="J58" s="503"/>
      <c r="K58" s="504"/>
      <c r="L58" s="498" t="s">
        <v>333</v>
      </c>
      <c r="M58" s="499">
        <v>0</v>
      </c>
      <c r="N58" s="499">
        <v>0</v>
      </c>
      <c r="O58" s="500" t="s">
        <v>305</v>
      </c>
      <c r="P58" s="501">
        <f>P61</f>
        <v>3577436.33</v>
      </c>
      <c r="Q58" s="510">
        <f>Q61</f>
        <v>3448748</v>
      </c>
      <c r="R58" s="511">
        <f>R61</f>
        <v>3351144</v>
      </c>
    </row>
    <row r="59" spans="2:18" ht="12.75" x14ac:dyDescent="0.2">
      <c r="B59" s="505" t="s">
        <v>216</v>
      </c>
      <c r="C59" s="505"/>
      <c r="D59" s="505"/>
      <c r="E59" s="505"/>
      <c r="F59" s="505"/>
      <c r="G59" s="505"/>
      <c r="H59" s="505"/>
      <c r="I59" s="505"/>
      <c r="J59" s="505"/>
      <c r="K59" s="506"/>
      <c r="L59" s="507" t="s">
        <v>333</v>
      </c>
      <c r="M59" s="508">
        <v>5</v>
      </c>
      <c r="N59" s="508">
        <v>0</v>
      </c>
      <c r="O59" s="509" t="s">
        <v>305</v>
      </c>
      <c r="P59" s="510">
        <f>P61</f>
        <v>3577436.33</v>
      </c>
      <c r="Q59" s="510">
        <f>Q61</f>
        <v>3448748</v>
      </c>
      <c r="R59" s="511">
        <f>R61</f>
        <v>3351144</v>
      </c>
    </row>
    <row r="60" spans="2:18" ht="12.75" x14ac:dyDescent="0.2">
      <c r="B60" s="505" t="s">
        <v>217</v>
      </c>
      <c r="C60" s="505"/>
      <c r="D60" s="505"/>
      <c r="E60" s="505"/>
      <c r="F60" s="505"/>
      <c r="G60" s="505"/>
      <c r="H60" s="505"/>
      <c r="I60" s="505"/>
      <c r="J60" s="505"/>
      <c r="K60" s="506"/>
      <c r="L60" s="507" t="s">
        <v>333</v>
      </c>
      <c r="M60" s="508">
        <v>5</v>
      </c>
      <c r="N60" s="508">
        <v>3</v>
      </c>
      <c r="O60" s="509" t="s">
        <v>305</v>
      </c>
      <c r="P60" s="510">
        <f>P61</f>
        <v>3577436.33</v>
      </c>
      <c r="Q60" s="510">
        <f>Q61</f>
        <v>3448748</v>
      </c>
      <c r="R60" s="511">
        <f>R61</f>
        <v>3351144</v>
      </c>
    </row>
    <row r="61" spans="2:18" ht="12.75" x14ac:dyDescent="0.2">
      <c r="B61" s="505" t="s">
        <v>248</v>
      </c>
      <c r="C61" s="505"/>
      <c r="D61" s="505"/>
      <c r="E61" s="505"/>
      <c r="F61" s="505"/>
      <c r="G61" s="505"/>
      <c r="H61" s="505"/>
      <c r="I61" s="505"/>
      <c r="J61" s="505"/>
      <c r="K61" s="506"/>
      <c r="L61" s="507" t="s">
        <v>333</v>
      </c>
      <c r="M61" s="508">
        <v>5</v>
      </c>
      <c r="N61" s="508">
        <v>3</v>
      </c>
      <c r="O61" s="509" t="s">
        <v>249</v>
      </c>
      <c r="P61" s="510">
        <v>3577436.33</v>
      </c>
      <c r="Q61" s="510">
        <v>3448748</v>
      </c>
      <c r="R61" s="511">
        <v>3351144</v>
      </c>
    </row>
    <row r="62" spans="2:18" ht="12.75" x14ac:dyDescent="0.2">
      <c r="B62" s="525"/>
      <c r="C62" s="496" t="s">
        <v>274</v>
      </c>
      <c r="D62" s="496"/>
      <c r="E62" s="496"/>
      <c r="F62" s="496"/>
      <c r="G62" s="496"/>
      <c r="H62" s="496"/>
      <c r="I62" s="496"/>
      <c r="J62" s="496"/>
      <c r="K62" s="497"/>
      <c r="L62" s="498" t="s">
        <v>311</v>
      </c>
      <c r="M62" s="499">
        <v>0</v>
      </c>
      <c r="N62" s="499">
        <v>0</v>
      </c>
      <c r="O62" s="500">
        <v>0</v>
      </c>
      <c r="P62" s="501">
        <f>P63+P71+P67+P75</f>
        <v>3599790.02</v>
      </c>
      <c r="Q62" s="501">
        <f>Q63+Q67</f>
        <v>2951700</v>
      </c>
      <c r="R62" s="502">
        <f>R63+R67</f>
        <v>2988700</v>
      </c>
    </row>
    <row r="63" spans="2:18" ht="12.75" x14ac:dyDescent="0.2">
      <c r="B63" s="503" t="s">
        <v>308</v>
      </c>
      <c r="C63" s="503"/>
      <c r="D63" s="503"/>
      <c r="E63" s="503"/>
      <c r="F63" s="503"/>
      <c r="G63" s="503"/>
      <c r="H63" s="503"/>
      <c r="I63" s="503"/>
      <c r="J63" s="503"/>
      <c r="K63" s="504"/>
      <c r="L63" s="498" t="s">
        <v>334</v>
      </c>
      <c r="M63" s="499">
        <v>0</v>
      </c>
      <c r="N63" s="499">
        <v>0</v>
      </c>
      <c r="O63" s="500" t="s">
        <v>305</v>
      </c>
      <c r="P63" s="501">
        <f>P66</f>
        <v>1886370</v>
      </c>
      <c r="Q63" s="501">
        <f>Q66</f>
        <v>2246700</v>
      </c>
      <c r="R63" s="502">
        <f>R66</f>
        <v>2246700</v>
      </c>
    </row>
    <row r="64" spans="2:18" ht="12.75" x14ac:dyDescent="0.2">
      <c r="B64" s="505" t="s">
        <v>218</v>
      </c>
      <c r="C64" s="505"/>
      <c r="D64" s="505"/>
      <c r="E64" s="505"/>
      <c r="F64" s="505"/>
      <c r="G64" s="505"/>
      <c r="H64" s="505"/>
      <c r="I64" s="505"/>
      <c r="J64" s="505"/>
      <c r="K64" s="506"/>
      <c r="L64" s="507" t="s">
        <v>334</v>
      </c>
      <c r="M64" s="508">
        <v>8</v>
      </c>
      <c r="N64" s="508">
        <v>0</v>
      </c>
      <c r="O64" s="509" t="s">
        <v>305</v>
      </c>
      <c r="P64" s="510">
        <f>P66</f>
        <v>1886370</v>
      </c>
      <c r="Q64" s="510">
        <f>Q66</f>
        <v>2246700</v>
      </c>
      <c r="R64" s="511">
        <f>R66</f>
        <v>2246700</v>
      </c>
    </row>
    <row r="65" spans="1:18" ht="12.75" x14ac:dyDescent="0.2">
      <c r="B65" s="505" t="s">
        <v>273</v>
      </c>
      <c r="C65" s="505"/>
      <c r="D65" s="505"/>
      <c r="E65" s="505"/>
      <c r="F65" s="505"/>
      <c r="G65" s="505"/>
      <c r="H65" s="505"/>
      <c r="I65" s="505"/>
      <c r="J65" s="505"/>
      <c r="K65" s="506"/>
      <c r="L65" s="507" t="s">
        <v>334</v>
      </c>
      <c r="M65" s="508">
        <v>8</v>
      </c>
      <c r="N65" s="508">
        <v>1</v>
      </c>
      <c r="O65" s="509" t="s">
        <v>305</v>
      </c>
      <c r="P65" s="510">
        <f>P66</f>
        <v>1886370</v>
      </c>
      <c r="Q65" s="510">
        <f>Q66</f>
        <v>2246700</v>
      </c>
      <c r="R65" s="511">
        <f>R66</f>
        <v>2246700</v>
      </c>
    </row>
    <row r="66" spans="1:18" ht="12.75" x14ac:dyDescent="0.2">
      <c r="B66" s="505" t="s">
        <v>169</v>
      </c>
      <c r="C66" s="505"/>
      <c r="D66" s="505"/>
      <c r="E66" s="505"/>
      <c r="F66" s="505"/>
      <c r="G66" s="505"/>
      <c r="H66" s="505"/>
      <c r="I66" s="505"/>
      <c r="J66" s="505"/>
      <c r="K66" s="506"/>
      <c r="L66" s="507" t="s">
        <v>334</v>
      </c>
      <c r="M66" s="508">
        <v>8</v>
      </c>
      <c r="N66" s="508">
        <v>1</v>
      </c>
      <c r="O66" s="509" t="s">
        <v>250</v>
      </c>
      <c r="P66" s="510">
        <v>1886370</v>
      </c>
      <c r="Q66" s="510">
        <v>2246700</v>
      </c>
      <c r="R66" s="511">
        <v>2246700</v>
      </c>
    </row>
    <row r="67" spans="1:18" ht="12.75" x14ac:dyDescent="0.2">
      <c r="B67" s="504" t="s">
        <v>276</v>
      </c>
      <c r="C67" s="530"/>
      <c r="D67" s="530"/>
      <c r="E67" s="530"/>
      <c r="F67" s="530"/>
      <c r="G67" s="530"/>
      <c r="H67" s="530"/>
      <c r="I67" s="530"/>
      <c r="J67" s="530"/>
      <c r="K67" s="531"/>
      <c r="L67" s="498" t="s">
        <v>335</v>
      </c>
      <c r="M67" s="499">
        <v>0</v>
      </c>
      <c r="N67" s="499">
        <v>0</v>
      </c>
      <c r="O67" s="500" t="s">
        <v>305</v>
      </c>
      <c r="P67" s="501">
        <f>P70</f>
        <v>675232.02</v>
      </c>
      <c r="Q67" s="501">
        <f>Q70</f>
        <v>705000</v>
      </c>
      <c r="R67" s="502">
        <f>R70</f>
        <v>742000</v>
      </c>
    </row>
    <row r="68" spans="1:18" ht="12.75" x14ac:dyDescent="0.2">
      <c r="B68" s="506" t="s">
        <v>218</v>
      </c>
      <c r="C68" s="532"/>
      <c r="D68" s="532"/>
      <c r="E68" s="532"/>
      <c r="F68" s="532"/>
      <c r="G68" s="532"/>
      <c r="H68" s="532"/>
      <c r="I68" s="532"/>
      <c r="J68" s="532"/>
      <c r="K68" s="533"/>
      <c r="L68" s="507" t="s">
        <v>335</v>
      </c>
      <c r="M68" s="508">
        <v>8</v>
      </c>
      <c r="N68" s="508">
        <v>0</v>
      </c>
      <c r="O68" s="509" t="s">
        <v>305</v>
      </c>
      <c r="P68" s="510">
        <f>P70</f>
        <v>675232.02</v>
      </c>
      <c r="Q68" s="510">
        <f>Q70</f>
        <v>705000</v>
      </c>
      <c r="R68" s="511">
        <f>R70</f>
        <v>742000</v>
      </c>
    </row>
    <row r="69" spans="1:18" ht="12.75" x14ac:dyDescent="0.2">
      <c r="B69" s="506" t="s">
        <v>273</v>
      </c>
      <c r="C69" s="532"/>
      <c r="D69" s="532"/>
      <c r="E69" s="532"/>
      <c r="F69" s="532"/>
      <c r="G69" s="532"/>
      <c r="H69" s="532"/>
      <c r="I69" s="532"/>
      <c r="J69" s="532"/>
      <c r="K69" s="533"/>
      <c r="L69" s="507" t="s">
        <v>335</v>
      </c>
      <c r="M69" s="508">
        <v>8</v>
      </c>
      <c r="N69" s="508">
        <v>1</v>
      </c>
      <c r="O69" s="509" t="s">
        <v>305</v>
      </c>
      <c r="P69" s="510">
        <f>P70</f>
        <v>675232.02</v>
      </c>
      <c r="Q69" s="510">
        <f>Q70</f>
        <v>705000</v>
      </c>
      <c r="R69" s="511">
        <f>R70</f>
        <v>742000</v>
      </c>
    </row>
    <row r="70" spans="1:18" ht="12.75" x14ac:dyDescent="0.2">
      <c r="B70" s="506" t="s">
        <v>248</v>
      </c>
      <c r="C70" s="532"/>
      <c r="D70" s="532"/>
      <c r="E70" s="532"/>
      <c r="F70" s="532"/>
      <c r="G70" s="532"/>
      <c r="H70" s="532"/>
      <c r="I70" s="532"/>
      <c r="J70" s="532"/>
      <c r="K70" s="533"/>
      <c r="L70" s="534" t="s">
        <v>335</v>
      </c>
      <c r="M70" s="508">
        <v>8</v>
      </c>
      <c r="N70" s="508">
        <v>1</v>
      </c>
      <c r="O70" s="509" t="s">
        <v>249</v>
      </c>
      <c r="P70" s="510">
        <v>675232.02</v>
      </c>
      <c r="Q70" s="510">
        <v>705000</v>
      </c>
      <c r="R70" s="511">
        <v>742000</v>
      </c>
    </row>
    <row r="71" spans="1:18" ht="12.75" x14ac:dyDescent="0.2">
      <c r="A71" s="513"/>
      <c r="B71" s="514" t="s">
        <v>277</v>
      </c>
      <c r="C71" s="515"/>
      <c r="D71" s="515"/>
      <c r="E71" s="515"/>
      <c r="F71" s="515"/>
      <c r="G71" s="515"/>
      <c r="H71" s="516"/>
      <c r="I71" s="517"/>
      <c r="J71" s="517"/>
      <c r="K71" s="518"/>
      <c r="L71" s="519">
        <v>6770097030</v>
      </c>
      <c r="M71" s="499">
        <v>0</v>
      </c>
      <c r="N71" s="499">
        <v>0</v>
      </c>
      <c r="O71" s="520">
        <v>0</v>
      </c>
      <c r="P71" s="501">
        <f>P74</f>
        <v>360330</v>
      </c>
      <c r="Q71" s="501">
        <v>0</v>
      </c>
      <c r="R71" s="502">
        <v>0</v>
      </c>
    </row>
    <row r="72" spans="1:18" ht="12.75" x14ac:dyDescent="0.2">
      <c r="B72" s="505" t="s">
        <v>218</v>
      </c>
      <c r="C72" s="505"/>
      <c r="D72" s="505"/>
      <c r="E72" s="505"/>
      <c r="F72" s="505"/>
      <c r="G72" s="505"/>
      <c r="H72" s="505"/>
      <c r="I72" s="505"/>
      <c r="J72" s="505"/>
      <c r="K72" s="506"/>
      <c r="L72" s="535">
        <v>6770097030</v>
      </c>
      <c r="M72" s="508">
        <v>8</v>
      </c>
      <c r="N72" s="508">
        <v>0</v>
      </c>
      <c r="O72" s="509" t="s">
        <v>305</v>
      </c>
      <c r="P72" s="510">
        <f>P74</f>
        <v>360330</v>
      </c>
      <c r="Q72" s="510">
        <v>0</v>
      </c>
      <c r="R72" s="511">
        <v>0</v>
      </c>
    </row>
    <row r="73" spans="1:18" ht="12.75" x14ac:dyDescent="0.2">
      <c r="B73" s="505" t="s">
        <v>273</v>
      </c>
      <c r="C73" s="505"/>
      <c r="D73" s="505"/>
      <c r="E73" s="505"/>
      <c r="F73" s="505"/>
      <c r="G73" s="505"/>
      <c r="H73" s="505"/>
      <c r="I73" s="505"/>
      <c r="J73" s="505"/>
      <c r="K73" s="506"/>
      <c r="L73" s="535">
        <v>6770097030</v>
      </c>
      <c r="M73" s="508">
        <v>8</v>
      </c>
      <c r="N73" s="508">
        <v>1</v>
      </c>
      <c r="O73" s="509" t="s">
        <v>305</v>
      </c>
      <c r="P73" s="510">
        <f>P74</f>
        <v>360330</v>
      </c>
      <c r="Q73" s="510">
        <v>0</v>
      </c>
      <c r="R73" s="511">
        <v>0</v>
      </c>
    </row>
    <row r="74" spans="1:18" ht="12.75" x14ac:dyDescent="0.2">
      <c r="B74" s="505" t="s">
        <v>169</v>
      </c>
      <c r="C74" s="505"/>
      <c r="D74" s="505"/>
      <c r="E74" s="505"/>
      <c r="F74" s="505"/>
      <c r="G74" s="505"/>
      <c r="H74" s="505"/>
      <c r="I74" s="505"/>
      <c r="J74" s="505"/>
      <c r="K74" s="506"/>
      <c r="L74" s="535">
        <v>6770097030</v>
      </c>
      <c r="M74" s="508">
        <v>8</v>
      </c>
      <c r="N74" s="508">
        <v>1</v>
      </c>
      <c r="O74" s="509" t="s">
        <v>250</v>
      </c>
      <c r="P74" s="510">
        <v>360330</v>
      </c>
      <c r="Q74" s="510">
        <v>0</v>
      </c>
      <c r="R74" s="511">
        <v>0</v>
      </c>
    </row>
    <row r="75" spans="1:18" ht="12.75" x14ac:dyDescent="0.2">
      <c r="B75" s="536" t="s">
        <v>284</v>
      </c>
      <c r="C75" s="537"/>
      <c r="D75" s="537"/>
      <c r="E75" s="537"/>
      <c r="F75" s="537"/>
      <c r="G75" s="537"/>
      <c r="H75" s="538"/>
      <c r="I75" s="538"/>
      <c r="J75" s="538"/>
      <c r="K75" s="539"/>
      <c r="L75" s="498" t="s">
        <v>285</v>
      </c>
      <c r="M75" s="499">
        <v>0</v>
      </c>
      <c r="N75" s="499">
        <v>0</v>
      </c>
      <c r="O75" s="520">
        <v>0</v>
      </c>
      <c r="P75" s="501">
        <f>P76</f>
        <v>677858</v>
      </c>
      <c r="Q75" s="501">
        <v>0</v>
      </c>
      <c r="R75" s="502">
        <v>0</v>
      </c>
    </row>
    <row r="76" spans="1:18" ht="12.75" x14ac:dyDescent="0.2">
      <c r="B76" s="540" t="s">
        <v>222</v>
      </c>
      <c r="C76" s="541"/>
      <c r="D76" s="541"/>
      <c r="E76" s="541"/>
      <c r="F76" s="541"/>
      <c r="G76" s="541"/>
      <c r="H76" s="542"/>
      <c r="I76" s="542"/>
      <c r="J76" s="542"/>
      <c r="K76" s="516"/>
      <c r="L76" s="507" t="s">
        <v>285</v>
      </c>
      <c r="M76" s="508">
        <v>11</v>
      </c>
      <c r="N76" s="508">
        <v>0</v>
      </c>
      <c r="O76" s="512">
        <v>0</v>
      </c>
      <c r="P76" s="510">
        <f>P78</f>
        <v>677858</v>
      </c>
      <c r="Q76" s="510">
        <v>0</v>
      </c>
      <c r="R76" s="511">
        <v>0</v>
      </c>
    </row>
    <row r="77" spans="1:18" ht="12.75" x14ac:dyDescent="0.2">
      <c r="B77" s="540" t="s">
        <v>283</v>
      </c>
      <c r="C77" s="541"/>
      <c r="D77" s="541"/>
      <c r="E77" s="541"/>
      <c r="F77" s="541"/>
      <c r="G77" s="541"/>
      <c r="H77" s="542"/>
      <c r="I77" s="542"/>
      <c r="J77" s="542"/>
      <c r="K77" s="516"/>
      <c r="L77" s="507" t="s">
        <v>285</v>
      </c>
      <c r="M77" s="508">
        <v>11</v>
      </c>
      <c r="N77" s="508">
        <v>1</v>
      </c>
      <c r="O77" s="512">
        <v>0</v>
      </c>
      <c r="P77" s="510">
        <f>P78</f>
        <v>677858</v>
      </c>
      <c r="Q77" s="510">
        <v>0</v>
      </c>
      <c r="R77" s="511">
        <v>0</v>
      </c>
    </row>
    <row r="78" spans="1:18" ht="12.75" x14ac:dyDescent="0.2">
      <c r="B78" s="540" t="s">
        <v>248</v>
      </c>
      <c r="C78" s="541"/>
      <c r="D78" s="541"/>
      <c r="E78" s="541"/>
      <c r="F78" s="541"/>
      <c r="G78" s="541"/>
      <c r="H78" s="542"/>
      <c r="I78" s="542"/>
      <c r="J78" s="542"/>
      <c r="K78" s="516"/>
      <c r="L78" s="507" t="s">
        <v>285</v>
      </c>
      <c r="M78" s="508">
        <v>11</v>
      </c>
      <c r="N78" s="508">
        <v>1</v>
      </c>
      <c r="O78" s="512">
        <v>240</v>
      </c>
      <c r="P78" s="510">
        <v>677858</v>
      </c>
      <c r="Q78" s="510">
        <v>0</v>
      </c>
      <c r="R78" s="511">
        <v>0</v>
      </c>
    </row>
    <row r="79" spans="1:18" ht="12.75" x14ac:dyDescent="0.2">
      <c r="A79" s="513"/>
      <c r="B79" s="543"/>
      <c r="C79" s="544" t="s">
        <v>336</v>
      </c>
      <c r="D79" s="544"/>
      <c r="E79" s="544"/>
      <c r="F79" s="544"/>
      <c r="G79" s="544"/>
      <c r="H79" s="544"/>
      <c r="I79" s="544"/>
      <c r="J79" s="544"/>
      <c r="K79" s="544"/>
      <c r="L79" s="519" t="s">
        <v>268</v>
      </c>
      <c r="M79" s="545">
        <v>0</v>
      </c>
      <c r="N79" s="545">
        <v>0</v>
      </c>
      <c r="O79" s="500">
        <v>0</v>
      </c>
      <c r="P79" s="546">
        <v>0</v>
      </c>
      <c r="Q79" s="546">
        <v>0</v>
      </c>
      <c r="R79" s="502">
        <f>R83</f>
        <v>363000</v>
      </c>
    </row>
    <row r="80" spans="1:18" ht="12.75" x14ac:dyDescent="0.2">
      <c r="B80" s="536" t="s">
        <v>269</v>
      </c>
      <c r="C80" s="537"/>
      <c r="D80" s="537"/>
      <c r="E80" s="537"/>
      <c r="F80" s="537"/>
      <c r="G80" s="537"/>
      <c r="H80" s="537"/>
      <c r="I80" s="537"/>
      <c r="J80" s="537"/>
      <c r="K80" s="514"/>
      <c r="L80" s="547" t="s">
        <v>270</v>
      </c>
      <c r="M80" s="499">
        <v>0</v>
      </c>
      <c r="N80" s="499">
        <v>0</v>
      </c>
      <c r="O80" s="500" t="s">
        <v>305</v>
      </c>
      <c r="P80" s="501">
        <v>0</v>
      </c>
      <c r="Q80" s="501">
        <v>0</v>
      </c>
      <c r="R80" s="502">
        <f>R83</f>
        <v>363000</v>
      </c>
    </row>
    <row r="81" spans="1:18" ht="12.75" x14ac:dyDescent="0.2">
      <c r="B81" s="505" t="s">
        <v>213</v>
      </c>
      <c r="C81" s="505"/>
      <c r="D81" s="505"/>
      <c r="E81" s="505"/>
      <c r="F81" s="505"/>
      <c r="G81" s="505"/>
      <c r="H81" s="505"/>
      <c r="I81" s="505"/>
      <c r="J81" s="505"/>
      <c r="K81" s="506"/>
      <c r="L81" s="535" t="s">
        <v>270</v>
      </c>
      <c r="M81" s="508">
        <v>4</v>
      </c>
      <c r="N81" s="508">
        <v>0</v>
      </c>
      <c r="O81" s="509" t="s">
        <v>305</v>
      </c>
      <c r="P81" s="510">
        <v>0</v>
      </c>
      <c r="Q81" s="510">
        <v>0</v>
      </c>
      <c r="R81" s="511">
        <f>R83</f>
        <v>363000</v>
      </c>
    </row>
    <row r="82" spans="1:18" ht="12.75" x14ac:dyDescent="0.2">
      <c r="B82" s="505" t="s">
        <v>215</v>
      </c>
      <c r="C82" s="505"/>
      <c r="D82" s="505"/>
      <c r="E82" s="505"/>
      <c r="F82" s="505"/>
      <c r="G82" s="505"/>
      <c r="H82" s="505"/>
      <c r="I82" s="505"/>
      <c r="J82" s="505"/>
      <c r="K82" s="506"/>
      <c r="L82" s="535" t="s">
        <v>270</v>
      </c>
      <c r="M82" s="508">
        <v>4</v>
      </c>
      <c r="N82" s="508">
        <v>12</v>
      </c>
      <c r="O82" s="509" t="s">
        <v>305</v>
      </c>
      <c r="P82" s="510">
        <v>0</v>
      </c>
      <c r="Q82" s="510">
        <v>0</v>
      </c>
      <c r="R82" s="511">
        <f>R83</f>
        <v>363000</v>
      </c>
    </row>
    <row r="83" spans="1:18" ht="13.5" thickBot="1" x14ac:dyDescent="0.25">
      <c r="B83" s="548" t="s">
        <v>248</v>
      </c>
      <c r="C83" s="548"/>
      <c r="D83" s="548"/>
      <c r="E83" s="548"/>
      <c r="F83" s="548"/>
      <c r="G83" s="548"/>
      <c r="H83" s="548"/>
      <c r="I83" s="548"/>
      <c r="J83" s="548"/>
      <c r="K83" s="549"/>
      <c r="L83" s="550" t="s">
        <v>270</v>
      </c>
      <c r="M83" s="551">
        <v>4</v>
      </c>
      <c r="N83" s="551">
        <v>12</v>
      </c>
      <c r="O83" s="552" t="s">
        <v>249</v>
      </c>
      <c r="P83" s="553">
        <v>0</v>
      </c>
      <c r="Q83" s="553">
        <v>0</v>
      </c>
      <c r="R83" s="554">
        <v>363000</v>
      </c>
    </row>
    <row r="84" spans="1:18" ht="12.75" x14ac:dyDescent="0.2">
      <c r="B84" s="555" t="s">
        <v>256</v>
      </c>
      <c r="C84" s="556"/>
      <c r="D84" s="556"/>
      <c r="E84" s="556"/>
      <c r="F84" s="556"/>
      <c r="G84" s="556"/>
      <c r="H84" s="556"/>
      <c r="I84" s="556"/>
      <c r="J84" s="556"/>
      <c r="K84" s="557"/>
      <c r="L84" s="498" t="s">
        <v>337</v>
      </c>
      <c r="M84" s="499">
        <v>0</v>
      </c>
      <c r="N84" s="499">
        <v>0</v>
      </c>
      <c r="O84" s="500">
        <v>0</v>
      </c>
      <c r="P84" s="501">
        <f>P88</f>
        <v>3331.5</v>
      </c>
      <c r="Q84" s="501">
        <f>Q85</f>
        <v>3900</v>
      </c>
      <c r="R84" s="502">
        <f>R85</f>
        <v>4000</v>
      </c>
    </row>
    <row r="85" spans="1:18" ht="12.75" x14ac:dyDescent="0.2">
      <c r="B85" s="504" t="s">
        <v>304</v>
      </c>
      <c r="C85" s="530"/>
      <c r="D85" s="530"/>
      <c r="E85" s="530"/>
      <c r="F85" s="530"/>
      <c r="G85" s="530"/>
      <c r="H85" s="530"/>
      <c r="I85" s="530"/>
      <c r="J85" s="530"/>
      <c r="K85" s="531"/>
      <c r="L85" s="498" t="s">
        <v>338</v>
      </c>
      <c r="M85" s="499">
        <v>0</v>
      </c>
      <c r="N85" s="499">
        <v>0</v>
      </c>
      <c r="O85" s="500" t="s">
        <v>305</v>
      </c>
      <c r="P85" s="501">
        <f>P88</f>
        <v>3331.5</v>
      </c>
      <c r="Q85" s="501">
        <f>Q88</f>
        <v>3900</v>
      </c>
      <c r="R85" s="502">
        <f>R88</f>
        <v>4000</v>
      </c>
    </row>
    <row r="86" spans="1:18" ht="12.75" x14ac:dyDescent="0.2">
      <c r="B86" s="506" t="s">
        <v>238</v>
      </c>
      <c r="C86" s="532"/>
      <c r="D86" s="532"/>
      <c r="E86" s="532"/>
      <c r="F86" s="532"/>
      <c r="G86" s="532"/>
      <c r="H86" s="532"/>
      <c r="I86" s="532"/>
      <c r="J86" s="532"/>
      <c r="K86" s="533"/>
      <c r="L86" s="507" t="s">
        <v>338</v>
      </c>
      <c r="M86" s="508">
        <v>1</v>
      </c>
      <c r="N86" s="508">
        <v>0</v>
      </c>
      <c r="O86" s="509" t="s">
        <v>305</v>
      </c>
      <c r="P86" s="510">
        <f>P88</f>
        <v>3331.5</v>
      </c>
      <c r="Q86" s="510">
        <f>Q88</f>
        <v>3900</v>
      </c>
      <c r="R86" s="511">
        <f>R88</f>
        <v>4000</v>
      </c>
    </row>
    <row r="87" spans="1:18" ht="12.75" x14ac:dyDescent="0.2">
      <c r="B87" s="506" t="s">
        <v>207</v>
      </c>
      <c r="C87" s="532"/>
      <c r="D87" s="532"/>
      <c r="E87" s="532"/>
      <c r="F87" s="532"/>
      <c r="G87" s="532"/>
      <c r="H87" s="532"/>
      <c r="I87" s="532"/>
      <c r="J87" s="532"/>
      <c r="K87" s="533"/>
      <c r="L87" s="507" t="s">
        <v>338</v>
      </c>
      <c r="M87" s="508">
        <v>1</v>
      </c>
      <c r="N87" s="508">
        <v>13</v>
      </c>
      <c r="O87" s="509" t="s">
        <v>305</v>
      </c>
      <c r="P87" s="510">
        <f>P88</f>
        <v>3331.5</v>
      </c>
      <c r="Q87" s="510">
        <f>Q88</f>
        <v>3900</v>
      </c>
      <c r="R87" s="511">
        <f>R88</f>
        <v>4000</v>
      </c>
    </row>
    <row r="88" spans="1:18" ht="12.75" x14ac:dyDescent="0.2">
      <c r="A88" s="513"/>
      <c r="B88" s="533" t="s">
        <v>251</v>
      </c>
      <c r="C88" s="558"/>
      <c r="D88" s="558"/>
      <c r="E88" s="558"/>
      <c r="F88" s="558"/>
      <c r="G88" s="558"/>
      <c r="H88" s="558"/>
      <c r="I88" s="558"/>
      <c r="J88" s="558"/>
      <c r="K88" s="558"/>
      <c r="L88" s="534" t="s">
        <v>338</v>
      </c>
      <c r="M88" s="559">
        <v>1</v>
      </c>
      <c r="N88" s="559">
        <v>13</v>
      </c>
      <c r="O88" s="509" t="s">
        <v>252</v>
      </c>
      <c r="P88" s="521">
        <v>3331.5</v>
      </c>
      <c r="Q88" s="521">
        <v>3900</v>
      </c>
      <c r="R88" s="511">
        <v>4000</v>
      </c>
    </row>
    <row r="89" spans="1:18" ht="13.5" thickBot="1" x14ac:dyDescent="0.25">
      <c r="B89" s="560"/>
      <c r="C89" s="561"/>
      <c r="D89" s="561"/>
      <c r="E89" s="561"/>
      <c r="F89" s="562"/>
      <c r="G89" s="562"/>
      <c r="H89" s="562"/>
      <c r="I89" s="562"/>
      <c r="J89" s="562"/>
      <c r="K89" s="563"/>
      <c r="L89" s="564"/>
      <c r="M89" s="564"/>
      <c r="N89" s="564"/>
      <c r="O89" s="564"/>
      <c r="P89" s="565">
        <f>P11+P84</f>
        <v>14340190</v>
      </c>
      <c r="Q89" s="566">
        <f>Q11+Q84</f>
        <v>12765500</v>
      </c>
      <c r="R89" s="566">
        <f>R11+R84</f>
        <v>13121200</v>
      </c>
    </row>
  </sheetData>
  <mergeCells count="87">
    <mergeCell ref="B83:K83"/>
    <mergeCell ref="B84:K84"/>
    <mergeCell ref="B85:K85"/>
    <mergeCell ref="B86:K86"/>
    <mergeCell ref="B87:K87"/>
    <mergeCell ref="B88:K88"/>
    <mergeCell ref="B77:G77"/>
    <mergeCell ref="B78:G78"/>
    <mergeCell ref="C79:K79"/>
    <mergeCell ref="B80:K80"/>
    <mergeCell ref="B81:K81"/>
    <mergeCell ref="B82:K82"/>
    <mergeCell ref="B71:G71"/>
    <mergeCell ref="B72:K72"/>
    <mergeCell ref="B73:K73"/>
    <mergeCell ref="B74:K74"/>
    <mergeCell ref="B75:G75"/>
    <mergeCell ref="B76:G76"/>
    <mergeCell ref="B65:K65"/>
    <mergeCell ref="B66:K66"/>
    <mergeCell ref="B67:K67"/>
    <mergeCell ref="B68:K68"/>
    <mergeCell ref="B69:K69"/>
    <mergeCell ref="B70:K70"/>
    <mergeCell ref="B59:K59"/>
    <mergeCell ref="B60:K60"/>
    <mergeCell ref="B61:K61"/>
    <mergeCell ref="C62:K62"/>
    <mergeCell ref="B63:K63"/>
    <mergeCell ref="B64:K64"/>
    <mergeCell ref="B53:K53"/>
    <mergeCell ref="B54:K54"/>
    <mergeCell ref="B55:K55"/>
    <mergeCell ref="B56:K56"/>
    <mergeCell ref="C57:K57"/>
    <mergeCell ref="B58:K58"/>
    <mergeCell ref="C47:K47"/>
    <mergeCell ref="B48:K48"/>
    <mergeCell ref="B49:K49"/>
    <mergeCell ref="B50:K50"/>
    <mergeCell ref="B51:K51"/>
    <mergeCell ref="C52:K52"/>
    <mergeCell ref="B41:K41"/>
    <mergeCell ref="C42:K42"/>
    <mergeCell ref="B43:K43"/>
    <mergeCell ref="B44:K44"/>
    <mergeCell ref="B45:K45"/>
    <mergeCell ref="B46:K46"/>
    <mergeCell ref="B35:K35"/>
    <mergeCell ref="C36:G36"/>
    <mergeCell ref="B37:K37"/>
    <mergeCell ref="B38:K38"/>
    <mergeCell ref="B39:K39"/>
    <mergeCell ref="B40:K40"/>
    <mergeCell ref="B29:K29"/>
    <mergeCell ref="B30:K30"/>
    <mergeCell ref="B31:K31"/>
    <mergeCell ref="B32:K32"/>
    <mergeCell ref="B33:K33"/>
    <mergeCell ref="B34:K34"/>
    <mergeCell ref="B23:K23"/>
    <mergeCell ref="B24:G24"/>
    <mergeCell ref="B25:G25"/>
    <mergeCell ref="B26:G26"/>
    <mergeCell ref="B27:G27"/>
    <mergeCell ref="B28:K28"/>
    <mergeCell ref="B17:K17"/>
    <mergeCell ref="B18:K18"/>
    <mergeCell ref="B19:K19"/>
    <mergeCell ref="B20:K20"/>
    <mergeCell ref="B21:K21"/>
    <mergeCell ref="B22:K22"/>
    <mergeCell ref="B11:K11"/>
    <mergeCell ref="C12:K12"/>
    <mergeCell ref="B13:K13"/>
    <mergeCell ref="B14:K14"/>
    <mergeCell ref="B15:K15"/>
    <mergeCell ref="B16:K16"/>
    <mergeCell ref="A7:R7"/>
    <mergeCell ref="B9:K10"/>
    <mergeCell ref="L9:L10"/>
    <mergeCell ref="M9:M10"/>
    <mergeCell ref="N9:N10"/>
    <mergeCell ref="O9:O10"/>
    <mergeCell ref="P9:P10"/>
    <mergeCell ref="Q9:Q10"/>
    <mergeCell ref="R9:R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 1</vt:lpstr>
      <vt:lpstr>прил 5</vt:lpstr>
      <vt:lpstr>прил 6</vt:lpstr>
      <vt:lpstr>прил 7</vt:lpstr>
      <vt:lpstr>прил 8</vt:lpstr>
      <vt:lpstr>прил 9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1</cp:lastModifiedBy>
  <cp:lastPrinted>2021-11-23T09:53:01Z</cp:lastPrinted>
  <dcterms:created xsi:type="dcterms:W3CDTF">2010-12-16T03:42:04Z</dcterms:created>
  <dcterms:modified xsi:type="dcterms:W3CDTF">2022-06-06T13:43:12Z</dcterms:modified>
</cp:coreProperties>
</file>