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0" yWindow="0" windowWidth="20490" windowHeight="7155"/>
  </bookViews>
  <sheets>
    <sheet name="прил 1" sheetId="1" r:id="rId1"/>
    <sheet name="прил 5" sheetId="2" r:id="rId2"/>
    <sheet name="прил 6" sheetId="3" r:id="rId3"/>
    <sheet name="приложение 7" sheetId="4" r:id="rId4"/>
    <sheet name="приложение 8" sheetId="5" r:id="rId5"/>
    <sheet name="прил 9" sheetId="6" r:id="rId6"/>
  </sheets>
  <definedNames>
    <definedName name="_xlnm.Print_Titles" localSheetId="2">'прил 6'!$9:$9</definedName>
    <definedName name="_xlnm.Print_Titles" localSheetId="3">'приложение 7'!#REF!</definedName>
  </definedNames>
  <calcPr calcId="152511"/>
</workbook>
</file>

<file path=xl/calcChain.xml><?xml version="1.0" encoding="utf-8"?>
<calcChain xmlns="http://schemas.openxmlformats.org/spreadsheetml/2006/main">
  <c r="P92" i="6" l="1"/>
  <c r="P91" i="6"/>
  <c r="P90" i="6"/>
  <c r="R89" i="6"/>
  <c r="Q89" i="6"/>
  <c r="P89" i="6"/>
  <c r="P87" i="6"/>
  <c r="P86" i="6"/>
  <c r="P85" i="6"/>
  <c r="P84" i="6"/>
  <c r="P81" i="6"/>
  <c r="P80" i="6"/>
  <c r="R71" i="6"/>
  <c r="Q71" i="6"/>
  <c r="P71" i="6"/>
  <c r="P69" i="6"/>
  <c r="P68" i="6"/>
  <c r="P67" i="6"/>
  <c r="P66" i="6"/>
  <c r="P55" i="6"/>
  <c r="P54" i="6"/>
  <c r="P53" i="6"/>
  <c r="R52" i="6"/>
  <c r="Q52" i="6"/>
  <c r="P52" i="6"/>
  <c r="P50" i="6"/>
  <c r="P49" i="6"/>
  <c r="P48" i="6" s="1"/>
  <c r="P47" i="6" s="1"/>
  <c r="P11" i="6" s="1"/>
  <c r="P94" i="6" s="1"/>
  <c r="P45" i="6"/>
  <c r="P44" i="6"/>
  <c r="P43" i="6"/>
  <c r="P42" i="6"/>
  <c r="R37" i="6"/>
  <c r="R36" i="6"/>
  <c r="Q36" i="6"/>
  <c r="P34" i="6"/>
  <c r="P33" i="6"/>
  <c r="R32" i="6"/>
  <c r="Q32" i="6"/>
  <c r="P32" i="6"/>
  <c r="P26" i="6"/>
  <c r="P25" i="6"/>
  <c r="P24" i="6"/>
  <c r="P19" i="6"/>
  <c r="P18" i="6" s="1"/>
  <c r="P17" i="6" s="1"/>
  <c r="R12" i="6"/>
  <c r="Q12" i="6"/>
  <c r="Q11" i="6" s="1"/>
  <c r="P12" i="6"/>
  <c r="R11" i="6"/>
  <c r="Q11" i="5" l="1"/>
  <c r="Q12" i="5"/>
  <c r="O13" i="5"/>
  <c r="O14" i="5"/>
  <c r="O12" i="5" s="1"/>
  <c r="P14" i="5"/>
  <c r="P13" i="5" s="1"/>
  <c r="Q14" i="5"/>
  <c r="Q10" i="5" s="1"/>
  <c r="O20" i="5"/>
  <c r="P20" i="5"/>
  <c r="O21" i="5"/>
  <c r="P21" i="5"/>
  <c r="P19" i="5" s="1"/>
  <c r="P18" i="5" s="1"/>
  <c r="P17" i="5" s="1"/>
  <c r="Q21" i="5"/>
  <c r="Q20" i="5" s="1"/>
  <c r="O24" i="5"/>
  <c r="P24" i="5"/>
  <c r="Q24" i="5"/>
  <c r="O28" i="5"/>
  <c r="O19" i="5" s="1"/>
  <c r="O18" i="5" s="1"/>
  <c r="O17" i="5" s="1"/>
  <c r="O31" i="5"/>
  <c r="O32" i="5"/>
  <c r="O34" i="5"/>
  <c r="P34" i="5"/>
  <c r="O35" i="5"/>
  <c r="P35" i="5"/>
  <c r="Q35" i="5"/>
  <c r="Q34" i="5" s="1"/>
  <c r="O36" i="5"/>
  <c r="P36" i="5"/>
  <c r="Q36" i="5"/>
  <c r="O37" i="5"/>
  <c r="P37" i="5"/>
  <c r="Q37" i="5"/>
  <c r="O39" i="5"/>
  <c r="O40" i="5"/>
  <c r="O41" i="5"/>
  <c r="O45" i="5"/>
  <c r="O44" i="5" s="1"/>
  <c r="O43" i="5" s="1"/>
  <c r="O46" i="5"/>
  <c r="P46" i="5"/>
  <c r="P45" i="5" s="1"/>
  <c r="P44" i="5" s="1"/>
  <c r="P43" i="5" s="1"/>
  <c r="Q46" i="5"/>
  <c r="Q45" i="5" s="1"/>
  <c r="Q44" i="5" s="1"/>
  <c r="Q43" i="5" s="1"/>
  <c r="Q48" i="5"/>
  <c r="P51" i="5"/>
  <c r="P50" i="5" s="1"/>
  <c r="Q52" i="5"/>
  <c r="O53" i="5"/>
  <c r="O49" i="5" s="1"/>
  <c r="P53" i="5"/>
  <c r="P49" i="5" s="1"/>
  <c r="P48" i="5" s="1"/>
  <c r="Q53" i="5"/>
  <c r="Q51" i="5" s="1"/>
  <c r="Q50" i="5" s="1"/>
  <c r="O56" i="5"/>
  <c r="P56" i="5"/>
  <c r="Q56" i="5"/>
  <c r="P62" i="5"/>
  <c r="P61" i="5" s="1"/>
  <c r="O63" i="5"/>
  <c r="O62" i="5" s="1"/>
  <c r="O61" i="5" s="1"/>
  <c r="P63" i="5"/>
  <c r="Q63" i="5"/>
  <c r="Q62" i="5" s="1"/>
  <c r="Q61" i="5" s="1"/>
  <c r="O68" i="5"/>
  <c r="O67" i="5" s="1"/>
  <c r="Q68" i="5"/>
  <c r="Q67" i="5" s="1"/>
  <c r="O69" i="5"/>
  <c r="P69" i="5"/>
  <c r="P68" i="5" s="1"/>
  <c r="P67" i="5" s="1"/>
  <c r="Q69" i="5"/>
  <c r="O75" i="5"/>
  <c r="O74" i="5" s="1"/>
  <c r="Q75" i="5"/>
  <c r="Q74" i="5" s="1"/>
  <c r="O76" i="5"/>
  <c r="P76" i="5"/>
  <c r="P75" i="5" s="1"/>
  <c r="P74" i="5" s="1"/>
  <c r="Q76" i="5"/>
  <c r="O79" i="5"/>
  <c r="O80" i="5"/>
  <c r="O82" i="5"/>
  <c r="O83" i="5"/>
  <c r="O89" i="5"/>
  <c r="O88" i="5" s="1"/>
  <c r="Q89" i="5"/>
  <c r="Q88" i="5" s="1"/>
  <c r="Q86" i="5" s="1"/>
  <c r="Q85" i="5" s="1"/>
  <c r="O90" i="5"/>
  <c r="P90" i="5"/>
  <c r="P89" i="5" s="1"/>
  <c r="Q90" i="5"/>
  <c r="O94" i="5"/>
  <c r="O93" i="5" s="1"/>
  <c r="O92" i="5" s="1"/>
  <c r="O87" i="5" s="1"/>
  <c r="O86" i="5" s="1"/>
  <c r="O85" i="5" s="1"/>
  <c r="P100" i="5"/>
  <c r="P99" i="5" s="1"/>
  <c r="P98" i="5" s="1"/>
  <c r="P97" i="5" s="1"/>
  <c r="P96" i="5" s="1"/>
  <c r="O101" i="5"/>
  <c r="O100" i="5" s="1"/>
  <c r="O99" i="5" s="1"/>
  <c r="O98" i="5" s="1"/>
  <c r="O97" i="5" s="1"/>
  <c r="O96" i="5" s="1"/>
  <c r="P101" i="5"/>
  <c r="Q101" i="5"/>
  <c r="Q100" i="5" s="1"/>
  <c r="Q99" i="5" s="1"/>
  <c r="Q98" i="5" s="1"/>
  <c r="Q97" i="5" s="1"/>
  <c r="Q96" i="5" s="1"/>
  <c r="O104" i="5"/>
  <c r="P104" i="5"/>
  <c r="Q104" i="5"/>
  <c r="O108" i="5"/>
  <c r="O109" i="5"/>
  <c r="P109" i="5"/>
  <c r="P108" i="5" s="1"/>
  <c r="Q109" i="5"/>
  <c r="Q108" i="5" s="1"/>
  <c r="Q110" i="5"/>
  <c r="O111" i="5"/>
  <c r="P111" i="5"/>
  <c r="Q111" i="5"/>
  <c r="O112" i="5"/>
  <c r="P112" i="5"/>
  <c r="Q112" i="5"/>
  <c r="O113" i="5"/>
  <c r="O110" i="5" s="1"/>
  <c r="P113" i="5"/>
  <c r="P110" i="5" s="1"/>
  <c r="Q113" i="5"/>
  <c r="Q60" i="5" l="1"/>
  <c r="Q59" i="5"/>
  <c r="P87" i="5"/>
  <c r="P88" i="5"/>
  <c r="P86" i="5" s="1"/>
  <c r="P85" i="5" s="1"/>
  <c r="O73" i="5"/>
  <c r="O72" i="5"/>
  <c r="O71" i="5" s="1"/>
  <c r="Q66" i="5"/>
  <c r="Q65" i="5"/>
  <c r="O60" i="5"/>
  <c r="O59" i="5"/>
  <c r="P66" i="5"/>
  <c r="P65" i="5"/>
  <c r="Q72" i="5"/>
  <c r="Q71" i="5" s="1"/>
  <c r="Q73" i="5"/>
  <c r="P73" i="5"/>
  <c r="P72" i="5"/>
  <c r="P71" i="5" s="1"/>
  <c r="O65" i="5"/>
  <c r="O66" i="5"/>
  <c r="P60" i="5"/>
  <c r="P59" i="5"/>
  <c r="P58" i="5" s="1"/>
  <c r="P52" i="5"/>
  <c r="O51" i="5"/>
  <c r="O50" i="5" s="1"/>
  <c r="Q49" i="5"/>
  <c r="P11" i="5"/>
  <c r="P10" i="5" s="1"/>
  <c r="P9" i="5" s="1"/>
  <c r="O10" i="5"/>
  <c r="O9" i="5" s="1"/>
  <c r="Q87" i="5"/>
  <c r="O52" i="5"/>
  <c r="O48" i="5"/>
  <c r="Q19" i="5"/>
  <c r="Q18" i="5" s="1"/>
  <c r="Q17" i="5" s="1"/>
  <c r="Q9" i="5" s="1"/>
  <c r="Q13" i="5"/>
  <c r="P12" i="5"/>
  <c r="O11" i="5"/>
  <c r="P10" i="4"/>
  <c r="P11" i="4"/>
  <c r="Q11" i="4"/>
  <c r="T11" i="4"/>
  <c r="P12" i="4"/>
  <c r="S12" i="4"/>
  <c r="S10" i="4" s="1"/>
  <c r="S9" i="4" s="1"/>
  <c r="T12" i="4"/>
  <c r="T10" i="4" s="1"/>
  <c r="P13" i="4"/>
  <c r="Q13" i="4"/>
  <c r="Q12" i="4" s="1"/>
  <c r="Q10" i="4" s="1"/>
  <c r="Q9" i="4" s="1"/>
  <c r="R13" i="4"/>
  <c r="R11" i="4" s="1"/>
  <c r="S13" i="4"/>
  <c r="S11" i="4" s="1"/>
  <c r="T13" i="4"/>
  <c r="P16" i="4"/>
  <c r="P15" i="4" s="1"/>
  <c r="Q16" i="4"/>
  <c r="T16" i="4"/>
  <c r="P17" i="4"/>
  <c r="T17" i="4"/>
  <c r="T15" i="4" s="1"/>
  <c r="P18" i="4"/>
  <c r="Q18" i="4"/>
  <c r="Q17" i="4" s="1"/>
  <c r="Q15" i="4" s="1"/>
  <c r="R18" i="4"/>
  <c r="R16" i="4" s="1"/>
  <c r="S18" i="4"/>
  <c r="S16" i="4" s="1"/>
  <c r="S15" i="4" s="1"/>
  <c r="T18" i="4"/>
  <c r="P23" i="4"/>
  <c r="P25" i="4"/>
  <c r="S25" i="4"/>
  <c r="T25" i="4"/>
  <c r="P26" i="4"/>
  <c r="S26" i="4"/>
  <c r="T26" i="4"/>
  <c r="P27" i="4"/>
  <c r="S27" i="4"/>
  <c r="T27" i="4"/>
  <c r="P28" i="4"/>
  <c r="S28" i="4"/>
  <c r="T28" i="4"/>
  <c r="T30" i="4"/>
  <c r="P32" i="4"/>
  <c r="P31" i="4" s="1"/>
  <c r="P30" i="4" s="1"/>
  <c r="R36" i="4"/>
  <c r="S36" i="4"/>
  <c r="R37" i="4"/>
  <c r="R35" i="4" s="1"/>
  <c r="R34" i="4" s="1"/>
  <c r="P38" i="4"/>
  <c r="P36" i="4" s="1"/>
  <c r="Q38" i="4"/>
  <c r="Q36" i="4" s="1"/>
  <c r="R38" i="4"/>
  <c r="S38" i="4"/>
  <c r="S37" i="4" s="1"/>
  <c r="S35" i="4" s="1"/>
  <c r="S34" i="4" s="1"/>
  <c r="T38" i="4"/>
  <c r="T36" i="4" s="1"/>
  <c r="Q43" i="4"/>
  <c r="R43" i="4"/>
  <c r="Q44" i="4"/>
  <c r="Q42" i="4" s="1"/>
  <c r="P45" i="4"/>
  <c r="P43" i="4" s="1"/>
  <c r="Q45" i="4"/>
  <c r="R45" i="4"/>
  <c r="R44" i="4" s="1"/>
  <c r="R42" i="4" s="1"/>
  <c r="S45" i="4"/>
  <c r="S43" i="4" s="1"/>
  <c r="T45" i="4"/>
  <c r="T43" i="4" s="1"/>
  <c r="Q48" i="4"/>
  <c r="R48" i="4"/>
  <c r="Q49" i="4"/>
  <c r="Q47" i="4" s="1"/>
  <c r="P50" i="4"/>
  <c r="P48" i="4" s="1"/>
  <c r="Q50" i="4"/>
  <c r="R50" i="4"/>
  <c r="R49" i="4" s="1"/>
  <c r="R47" i="4" s="1"/>
  <c r="S50" i="4"/>
  <c r="S48" i="4" s="1"/>
  <c r="T50" i="4"/>
  <c r="T48" i="4" s="1"/>
  <c r="Q54" i="4"/>
  <c r="T54" i="4"/>
  <c r="P55" i="4"/>
  <c r="P53" i="4" s="1"/>
  <c r="P52" i="4" s="1"/>
  <c r="T55" i="4"/>
  <c r="T53" i="4" s="1"/>
  <c r="T52" i="4" s="1"/>
  <c r="P56" i="4"/>
  <c r="Q56" i="4"/>
  <c r="Q55" i="4" s="1"/>
  <c r="Q53" i="4" s="1"/>
  <c r="Q52" i="4" s="1"/>
  <c r="R56" i="4"/>
  <c r="R54" i="4" s="1"/>
  <c r="S56" i="4"/>
  <c r="S55" i="4" s="1"/>
  <c r="S53" i="4" s="1"/>
  <c r="S52" i="4" s="1"/>
  <c r="T56" i="4"/>
  <c r="P58" i="4"/>
  <c r="P60" i="4"/>
  <c r="Q64" i="4"/>
  <c r="R64" i="4"/>
  <c r="Q65" i="4"/>
  <c r="Q63" i="4" s="1"/>
  <c r="Q62" i="4" s="1"/>
  <c r="P66" i="4"/>
  <c r="Q66" i="4"/>
  <c r="R66" i="4"/>
  <c r="R65" i="4" s="1"/>
  <c r="R63" i="4" s="1"/>
  <c r="R62" i="4" s="1"/>
  <c r="S66" i="4"/>
  <c r="S64" i="4" s="1"/>
  <c r="T66" i="4"/>
  <c r="T64" i="4" s="1"/>
  <c r="P69" i="4"/>
  <c r="P68" i="4" s="1"/>
  <c r="P72" i="4"/>
  <c r="P71" i="4" s="1"/>
  <c r="P74" i="4"/>
  <c r="P73" i="4" s="1"/>
  <c r="P75" i="4"/>
  <c r="S75" i="4"/>
  <c r="T75" i="4"/>
  <c r="P79" i="4"/>
  <c r="Q79" i="4"/>
  <c r="Q73" i="4" s="1"/>
  <c r="R79" i="4"/>
  <c r="R73" i="4" s="1"/>
  <c r="S79" i="4"/>
  <c r="S74" i="4" s="1"/>
  <c r="T79" i="4"/>
  <c r="T74" i="4" s="1"/>
  <c r="Q81" i="4"/>
  <c r="R81" i="4"/>
  <c r="S83" i="4"/>
  <c r="S82" i="4" s="1"/>
  <c r="S81" i="4" s="1"/>
  <c r="S84" i="4"/>
  <c r="T84" i="4"/>
  <c r="T83" i="4" s="1"/>
  <c r="T82" i="4" s="1"/>
  <c r="T81" i="4" s="1"/>
  <c r="P85" i="4"/>
  <c r="P84" i="4" s="1"/>
  <c r="P83" i="4" s="1"/>
  <c r="P82" i="4" s="1"/>
  <c r="P81" i="4" s="1"/>
  <c r="S85" i="4"/>
  <c r="T85" i="4"/>
  <c r="P115" i="5" l="1"/>
  <c r="P8" i="5" s="1"/>
  <c r="O58" i="5"/>
  <c r="O115" i="5" s="1"/>
  <c r="O8" i="5" s="1"/>
  <c r="Q58" i="5"/>
  <c r="Q115" i="5" s="1"/>
  <c r="Q8" i="5" s="1"/>
  <c r="S73" i="4"/>
  <c r="S72" i="4"/>
  <c r="S71" i="4" s="1"/>
  <c r="P9" i="4"/>
  <c r="P64" i="4"/>
  <c r="P63" i="4" s="1"/>
  <c r="P62" i="4" s="1"/>
  <c r="Q41" i="4"/>
  <c r="T73" i="4"/>
  <c r="T72" i="4"/>
  <c r="T71" i="4" s="1"/>
  <c r="R41" i="4"/>
  <c r="T9" i="4"/>
  <c r="R74" i="4"/>
  <c r="R72" i="4" s="1"/>
  <c r="R71" i="4" s="1"/>
  <c r="Q74" i="4"/>
  <c r="Q72" i="4" s="1"/>
  <c r="Q71" i="4" s="1"/>
  <c r="T65" i="4"/>
  <c r="T63" i="4" s="1"/>
  <c r="T62" i="4" s="1"/>
  <c r="P54" i="4"/>
  <c r="T49" i="4"/>
  <c r="T47" i="4" s="1"/>
  <c r="P49" i="4"/>
  <c r="P47" i="4" s="1"/>
  <c r="T44" i="4"/>
  <c r="T42" i="4" s="1"/>
  <c r="T41" i="4" s="1"/>
  <c r="P44" i="4"/>
  <c r="P42" i="4" s="1"/>
  <c r="Q37" i="4"/>
  <c r="Q35" i="4" s="1"/>
  <c r="Q34" i="4" s="1"/>
  <c r="Q87" i="4" s="1"/>
  <c r="S17" i="4"/>
  <c r="P65" i="4"/>
  <c r="S65" i="4"/>
  <c r="S63" i="4" s="1"/>
  <c r="S62" i="4" s="1"/>
  <c r="R55" i="4"/>
  <c r="R53" i="4" s="1"/>
  <c r="R52" i="4" s="1"/>
  <c r="S54" i="4"/>
  <c r="S49" i="4"/>
  <c r="S47" i="4" s="1"/>
  <c r="S44" i="4"/>
  <c r="S42" i="4" s="1"/>
  <c r="T37" i="4"/>
  <c r="T35" i="4" s="1"/>
  <c r="T34" i="4" s="1"/>
  <c r="P37" i="4"/>
  <c r="P35" i="4" s="1"/>
  <c r="P34" i="4" s="1"/>
  <c r="R17" i="4"/>
  <c r="R15" i="4" s="1"/>
  <c r="R12" i="4"/>
  <c r="R10" i="4" s="1"/>
  <c r="L10" i="3"/>
  <c r="M10" i="3"/>
  <c r="N10" i="3"/>
  <c r="L15" i="3"/>
  <c r="L31" i="3" s="1"/>
  <c r="M15" i="3"/>
  <c r="N15" i="3"/>
  <c r="L17" i="3"/>
  <c r="M17" i="3"/>
  <c r="M31" i="3" s="1"/>
  <c r="N17" i="3"/>
  <c r="L20" i="3"/>
  <c r="M20" i="3"/>
  <c r="N20" i="3"/>
  <c r="L23" i="3"/>
  <c r="M23" i="3"/>
  <c r="N23" i="3"/>
  <c r="L27" i="3"/>
  <c r="M27" i="3"/>
  <c r="N27" i="3"/>
  <c r="L29" i="3"/>
  <c r="M29" i="3"/>
  <c r="N29" i="3"/>
  <c r="N31" i="3"/>
  <c r="R9" i="4" l="1"/>
  <c r="R87" i="4" s="1"/>
  <c r="S41" i="4"/>
  <c r="S87" i="4" s="1"/>
  <c r="P41" i="4"/>
  <c r="T87" i="4"/>
  <c r="P87" i="4"/>
  <c r="D13" i="2"/>
  <c r="D12" i="2" s="1"/>
  <c r="C14" i="2"/>
  <c r="C13" i="2" s="1"/>
  <c r="C12" i="2" s="1"/>
  <c r="D14" i="2"/>
  <c r="E14" i="2"/>
  <c r="E13" i="2" s="1"/>
  <c r="E12" i="2" s="1"/>
  <c r="E11" i="2" s="1"/>
  <c r="F14" i="2"/>
  <c r="F13" i="2" s="1"/>
  <c r="F12" i="2" s="1"/>
  <c r="G14" i="2"/>
  <c r="G13" i="2" s="1"/>
  <c r="G12" i="2" s="1"/>
  <c r="C18" i="2"/>
  <c r="F18" i="2"/>
  <c r="G18" i="2"/>
  <c r="D21" i="2"/>
  <c r="D20" i="2" s="1"/>
  <c r="E21" i="2"/>
  <c r="E20" i="2" s="1"/>
  <c r="F21" i="2"/>
  <c r="F20" i="2" s="1"/>
  <c r="C22" i="2"/>
  <c r="C21" i="2" s="1"/>
  <c r="C20" i="2" s="1"/>
  <c r="F22" i="2"/>
  <c r="G22" i="2"/>
  <c r="G21" i="2" s="1"/>
  <c r="G20" i="2" s="1"/>
  <c r="C26" i="2"/>
  <c r="F26" i="2"/>
  <c r="G26" i="2"/>
  <c r="C28" i="2"/>
  <c r="F28" i="2"/>
  <c r="G28" i="2"/>
  <c r="D30" i="2"/>
  <c r="C31" i="2"/>
  <c r="C30" i="2" s="1"/>
  <c r="D31" i="2"/>
  <c r="E31" i="2"/>
  <c r="E30" i="2" s="1"/>
  <c r="G31" i="2"/>
  <c r="G30" i="2" s="1"/>
  <c r="C32" i="2"/>
  <c r="C33" i="2"/>
  <c r="C35" i="2"/>
  <c r="F35" i="2"/>
  <c r="G35" i="2"/>
  <c r="C36" i="2"/>
  <c r="F36" i="2"/>
  <c r="F31" i="2" s="1"/>
  <c r="F30" i="2" s="1"/>
  <c r="G36" i="2"/>
  <c r="C38" i="2"/>
  <c r="C39" i="2"/>
  <c r="D41" i="2"/>
  <c r="C42" i="2"/>
  <c r="D42" i="2"/>
  <c r="E42" i="2"/>
  <c r="E41" i="2" s="1"/>
  <c r="F42" i="2"/>
  <c r="G42" i="2"/>
  <c r="C43" i="2"/>
  <c r="F43" i="2"/>
  <c r="G43" i="2"/>
  <c r="C44" i="2"/>
  <c r="D44" i="2"/>
  <c r="E44" i="2"/>
  <c r="D48" i="2"/>
  <c r="E48" i="2"/>
  <c r="C49" i="2"/>
  <c r="C48" i="2" s="1"/>
  <c r="C50" i="2"/>
  <c r="F50" i="2"/>
  <c r="F49" i="2" s="1"/>
  <c r="F48" i="2" s="1"/>
  <c r="G50" i="2"/>
  <c r="G49" i="2" s="1"/>
  <c r="G48" i="2" s="1"/>
  <c r="F52" i="2"/>
  <c r="G52" i="2"/>
  <c r="C53" i="2"/>
  <c r="C52" i="2" s="1"/>
  <c r="F53" i="2"/>
  <c r="G53" i="2"/>
  <c r="D55" i="2"/>
  <c r="E55" i="2"/>
  <c r="F55" i="2"/>
  <c r="G55" i="2"/>
  <c r="F56" i="2"/>
  <c r="G56" i="2"/>
  <c r="C57" i="2"/>
  <c r="C56" i="2" s="1"/>
  <c r="C59" i="2"/>
  <c r="D59" i="2"/>
  <c r="E59" i="2"/>
  <c r="F59" i="2"/>
  <c r="G59" i="2"/>
  <c r="C63" i="2"/>
  <c r="C62" i="2" s="1"/>
  <c r="C61" i="2" s="1"/>
  <c r="D67" i="2"/>
  <c r="D66" i="2" s="1"/>
  <c r="C68" i="2"/>
  <c r="F68" i="2"/>
  <c r="G68" i="2"/>
  <c r="C70" i="2"/>
  <c r="D70" i="2"/>
  <c r="E70" i="2"/>
  <c r="F70" i="2"/>
  <c r="G70" i="2"/>
  <c r="C72" i="2"/>
  <c r="C67" i="2" s="1"/>
  <c r="D72" i="2"/>
  <c r="E72" i="2"/>
  <c r="E67" i="2" s="1"/>
  <c r="F72" i="2"/>
  <c r="F67" i="2" s="1"/>
  <c r="G72" i="2"/>
  <c r="G67" i="2" s="1"/>
  <c r="C74" i="2"/>
  <c r="C75" i="2"/>
  <c r="D79" i="2"/>
  <c r="C80" i="2"/>
  <c r="C79" i="2" s="1"/>
  <c r="D80" i="2"/>
  <c r="E80" i="2"/>
  <c r="E79" i="2" s="1"/>
  <c r="F80" i="2"/>
  <c r="F79" i="2" s="1"/>
  <c r="G80" i="2"/>
  <c r="G79" i="2" s="1"/>
  <c r="D82" i="2"/>
  <c r="E82" i="2"/>
  <c r="D84" i="2"/>
  <c r="C85" i="2"/>
  <c r="C84" i="2" s="1"/>
  <c r="D85" i="2"/>
  <c r="E85" i="2"/>
  <c r="E84" i="2" s="1"/>
  <c r="F85" i="2"/>
  <c r="F84" i="2" s="1"/>
  <c r="G85" i="2"/>
  <c r="G84" i="2" s="1"/>
  <c r="D88" i="2"/>
  <c r="C89" i="2"/>
  <c r="D89" i="2"/>
  <c r="E89" i="2"/>
  <c r="E88" i="2" s="1"/>
  <c r="E87" i="2" s="1"/>
  <c r="C91" i="2"/>
  <c r="D91" i="2"/>
  <c r="E91" i="2"/>
  <c r="C93" i="2"/>
  <c r="C87" i="2" s="1"/>
  <c r="C94" i="2"/>
  <c r="D94" i="2"/>
  <c r="D93" i="2" s="1"/>
  <c r="E94" i="2"/>
  <c r="E93" i="2" s="1"/>
  <c r="C97" i="2"/>
  <c r="C98" i="2"/>
  <c r="E66" i="2" l="1"/>
  <c r="D87" i="2"/>
  <c r="G66" i="2"/>
  <c r="G65" i="2" s="1"/>
  <c r="C66" i="2"/>
  <c r="G41" i="2"/>
  <c r="C41" i="2"/>
  <c r="G11" i="2"/>
  <c r="G100" i="2" s="1"/>
  <c r="F66" i="2"/>
  <c r="F65" i="2" s="1"/>
  <c r="D65" i="2"/>
  <c r="D96" i="2"/>
  <c r="F41" i="2"/>
  <c r="F11" i="2"/>
  <c r="F100" i="2" s="1"/>
  <c r="D11" i="2"/>
  <c r="D100" i="2" s="1"/>
  <c r="C55" i="2"/>
  <c r="C11" i="2" s="1"/>
  <c r="C12" i="1"/>
  <c r="C11" i="1" s="1"/>
  <c r="C65" i="2" l="1"/>
  <c r="C100" i="2" s="1"/>
  <c r="C96" i="2"/>
  <c r="E96" i="2"/>
  <c r="E65" i="2"/>
  <c r="E100" i="2" s="1"/>
  <c r="F19" i="1"/>
  <c r="F18" i="1" s="1"/>
  <c r="F17" i="1" s="1"/>
  <c r="F15" i="1"/>
  <c r="F14" i="1" s="1"/>
  <c r="F13" i="1" s="1"/>
  <c r="G19" i="1"/>
  <c r="G18" i="1" s="1"/>
  <c r="G17" i="1" s="1"/>
  <c r="D20" i="1"/>
  <c r="D19" i="1" s="1"/>
  <c r="D18" i="1" s="1"/>
  <c r="D17" i="1" s="1"/>
  <c r="E20" i="1"/>
  <c r="E19" i="1" s="1"/>
  <c r="E18" i="1" s="1"/>
  <c r="E17" i="1" s="1"/>
  <c r="C19" i="1"/>
  <c r="C18" i="1" s="1"/>
  <c r="C17" i="1" s="1"/>
  <c r="G15" i="1"/>
  <c r="G14" i="1" s="1"/>
  <c r="G13" i="1" s="1"/>
  <c r="E16" i="1"/>
  <c r="E15" i="1" s="1"/>
  <c r="E14" i="1" s="1"/>
  <c r="E13" i="1" s="1"/>
  <c r="C15" i="1"/>
  <c r="C14" i="1" s="1"/>
  <c r="C13" i="1" s="1"/>
  <c r="D16" i="1"/>
  <c r="D15" i="1"/>
  <c r="D14" i="1" s="1"/>
  <c r="D13" i="1" s="1"/>
  <c r="G12" i="1" l="1"/>
  <c r="F12" i="1"/>
  <c r="D12" i="1"/>
  <c r="E12" i="1"/>
</calcChain>
</file>

<file path=xl/sharedStrings.xml><?xml version="1.0" encoding="utf-8"?>
<sst xmlns="http://schemas.openxmlformats.org/spreadsheetml/2006/main" count="770" uniqueCount="374">
  <si>
    <t>Приложение 1</t>
  </si>
  <si>
    <t>к решению совета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</si>
  <si>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</si>
  <si>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</si>
  <si>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</si>
  <si>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</si>
  <si>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</si>
  <si>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</si>
  <si>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</si>
  <si>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</si>
  <si>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</si>
  <si>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</si>
  <si>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</si>
  <si>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</si>
  <si>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</si>
  <si>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</si>
  <si>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</si>
  <si>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</si>
  <si>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</si>
  <si>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</si>
  <si>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</si>
  <si>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</si>
  <si>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</si>
  <si>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</si>
  <si>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</si>
  <si>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</si>
  <si>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</si>
  <si>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</si>
  <si>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2021 год и плановый период 2022-2023 г.г. </t>
  </si>
  <si>
    <t>2021 год</t>
  </si>
  <si>
    <t>2022 год</t>
  </si>
  <si>
    <t>2023 год</t>
  </si>
  <si>
    <t>Код источника финансирования по КИВФ,КИВнФ</t>
  </si>
  <si>
    <t>Наименование показателя</t>
  </si>
  <si>
    <t>от 23 декабря 2021 года № 60</t>
  </si>
  <si>
    <t>Всего доходов и безвозмездные перечисления</t>
  </si>
  <si>
    <t>Прочие безвозмездные поступления от негосударственных  организаций в бюджеты сельских поселений</t>
  </si>
  <si>
    <t>2 04 05099 10 0000 150</t>
  </si>
  <si>
    <t>Безвозмездные поступления от негосударственных организаций в бюджеты сельских поселений</t>
  </si>
  <si>
    <t>2 04 05000 10 0000 150</t>
  </si>
  <si>
    <t>БЕЗВОЗМЕЗДНЫЕ ПОСТУПЛЕНИЯ ОТ НЕГОСУДАРСТВЕННЫХ ОРГАНИЗАЦИЙ</t>
  </si>
  <si>
    <t>2 04 00000 00 0000 000</t>
  </si>
  <si>
    <t>Итого внутренние обороты</t>
  </si>
  <si>
    <t>Прочие безвозмездные поступления учреждениям, находящимся в ведении органов местного самоуправления поселений</t>
  </si>
  <si>
    <t>3 03 99050 10 0000 180</t>
  </si>
  <si>
    <t>Прочие безвозмездные поступления</t>
  </si>
  <si>
    <t>3 03 99000 00 0000 180</t>
  </si>
  <si>
    <t>БЕЗВОЗМЕЗДНЫЕ ПОСТУПЛЕНИЯ ОТ ПРЕДПРИНИМАТЕЛЬСКОЙ И ИНОЙ ПРИНОСЯЩЕЙ ДОХОД ДЕЯТЕЛЬНОСТИ</t>
  </si>
  <si>
    <t>3 03 00000 00 0000 000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</si>
  <si>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</si>
  <si>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3 02 02050 10 0000 440</t>
  </si>
  <si>
    <t>Доходы от продажи товаров</t>
  </si>
  <si>
    <t>3 02 02000 00 0000 440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</si>
  <si>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</si>
  <si>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3 02 01050 10 0000 130</t>
  </si>
  <si>
    <t>Доходы от продажи услуг</t>
  </si>
  <si>
    <t>3 02 01000 00 0000 130</t>
  </si>
  <si>
    <t>РЫНОЧНЫЕ ПРОДАЖИ ТОВАРОВ И УСЛУГ</t>
  </si>
  <si>
    <t>3 02 00000 00 0000 000</t>
  </si>
  <si>
    <t>ДОХОДЫ ОТ ПРЕДПРИНИМАТЕЛЬСКОЙ И ИНОЙ ПРИНОСЯЩЕЙ ДОХОД ДЕЯТЕЛЬНОСТИ</t>
  </si>
  <si>
    <t>3 00 00000 00 0000 000</t>
  </si>
  <si>
    <t>Прочие межбюджетные трансферты, передаваемые бюджетам сельских поселений</t>
  </si>
  <si>
    <t>2 02 49999 10 0000 150</t>
  </si>
  <si>
    <t>Прочие межбюджетные трансферты, передаваемые бюджетам</t>
  </si>
  <si>
    <t>2 02 49999 00 0000 150</t>
  </si>
  <si>
    <t>Иные межбюджетные трансферты</t>
  </si>
  <si>
    <t>2 02 40000 00 0000 150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</si>
  <si>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</si>
  <si>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</si>
  <si>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</si>
  <si>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2 02 35118 00 0000 150</t>
  </si>
  <si>
    <t xml:space="preserve">Субвенции бюджетам бюджетной системы Российской Федерации </t>
  </si>
  <si>
    <t>2 02 30000 00 0000 150</t>
  </si>
  <si>
    <t>Прочие субсидиии бюджетам сельских поселений</t>
  </si>
  <si>
    <t>2 02 29999 10 0000 150</t>
  </si>
  <si>
    <t>Прочие субсидиии</t>
  </si>
  <si>
    <t>2 02 29999 00 0000 150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</si>
  <si>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</si>
  <si>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2 02 27576 10 0000 150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</si>
  <si>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</si>
  <si>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2 02 27576 00 0000 150</t>
  </si>
  <si>
    <t>Субсидии бюджетам бюджетной системы Российской Федерации (межбюджетные субсидии)</t>
  </si>
  <si>
    <t>2 02 20000 00 0000 150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</si>
  <si>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</si>
  <si>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</si>
  <si>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</si>
  <si>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2 02 16001 00 0000 150</t>
  </si>
  <si>
    <t>Дотации бюджетам поселений на поддержку мер по обеспечению сбалансированности бюджетов</t>
  </si>
  <si>
    <t>2 02 15002 10 0000 150</t>
  </si>
  <si>
    <t>Дотации бюджетам на поддержку мер по обеспечению сбалансированности бюджетов</t>
  </si>
  <si>
    <t>2 02 15002 00 0000 150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</si>
  <si>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</si>
  <si>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2 02 15001 10 0000 150</t>
  </si>
  <si>
    <t>Дотации на выравнивание бюджетной обеспеченности</t>
  </si>
  <si>
    <t>2 02 15001 00 0000 150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</si>
  <si>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</si>
  <si>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</si>
  <si>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</si>
  <si>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</si>
  <si>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</si>
  <si>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</si>
  <si>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Инициативные платежи, зачисляемые в бюджеты сельских поселений (средства, поступающие на ремонт автомобильной дороги)</t>
  </si>
  <si>
    <t>1 17 15030 10 0013 150</t>
  </si>
  <si>
    <t>Инициативные платежи, зачисляемые в бюджеты сельских поселений</t>
  </si>
  <si>
    <t>1 17 15030 10 0000 150</t>
  </si>
  <si>
    <t>Инициативные платежи</t>
  </si>
  <si>
    <t>1 17 15000 00 0000 150</t>
  </si>
  <si>
    <t>ПРОЧИЕ НЕНАЛОГОВЫЕ ДОХОДЫ</t>
  </si>
  <si>
    <t>1 17 00000 00 0000 000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</si>
  <si>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</si>
  <si>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1 14 06014 10 0000 430</t>
  </si>
  <si>
    <t>ДОХОДЫ ОТ ПРОДАЖИ МАТЕРИАЛЬНЫХ И НЕМАТЕРИАЛЬНЫХ АКТИВОВ</t>
  </si>
  <si>
    <t>1 14 00000 00 0000 000</t>
  </si>
  <si>
    <t>Доходы от сдачи в аренду имущества, находящегося в оперативном управлении органовуправления сельских поселений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</si>
  <si>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</si>
  <si>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</si>
  <si>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</si>
  <si>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</si>
  <si>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</si>
  <si>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</si>
  <si>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</si>
  <si>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</si>
  <si>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</si>
  <si>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</si>
  <si>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Земельный налог с физических лиц</t>
  </si>
  <si>
    <t>1 06 06040 00 0000 110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</si>
  <si>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</si>
  <si>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</si>
  <si>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</si>
  <si>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</si>
  <si>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организаций</t>
  </si>
  <si>
    <t>1 06 06030 00 0000 110</t>
  </si>
  <si>
    <t>Земельный налог</t>
  </si>
  <si>
    <t>1 06 06000 00 0000 110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</si>
  <si>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</si>
  <si>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1 06 01030 10 1000 110</t>
  </si>
  <si>
    <t>Транспортный налог с физических лиц</t>
  </si>
  <si>
    <t>1 06 04012 02 0000 110</t>
  </si>
  <si>
    <t>Транспортный налог с организаций</t>
  </si>
  <si>
    <t>1 06 04011 02 0000 110</t>
  </si>
  <si>
    <t>Транспортный налог</t>
  </si>
  <si>
    <t>1 06 04000 02 0000 110</t>
  </si>
  <si>
    <t>1 06 01030 10 000 110</t>
  </si>
  <si>
    <t>Налог на имущество физических лиц</t>
  </si>
  <si>
    <t>1 06 01000 00 0000 110</t>
  </si>
  <si>
    <t>НАЛОГИ НА ИМУЩЕСТВО</t>
  </si>
  <si>
    <t>1 06 00000 00 0000 000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</si>
  <si>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</si>
  <si>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</si>
  <si>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Единый сельскохозяйственный налог</t>
  </si>
  <si>
    <t>1 05 03010 01 0000 110</t>
  </si>
  <si>
    <t>1 05 03000 01 0000 110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</si>
  <si>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</si>
  <si>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</si>
  <si>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</si>
  <si>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</si>
  <si>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</si>
  <si>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1 05 01020 01 0000 110</t>
  </si>
  <si>
    <t>Налог, взимаемый с налогоплательщиков,выбравших в качестве объекта налогообложения доходы</t>
  </si>
  <si>
    <t>1 05 01011 01 1000 110</t>
  </si>
  <si>
    <t>1 05 01011 01 0000 110</t>
  </si>
  <si>
    <t>1 05 01010 01 0000 110</t>
  </si>
  <si>
    <t>Налог, взимаемый в связи с применением упрощенной системы налогообложения</t>
  </si>
  <si>
    <t>1 05 01000 00 0000 110</t>
  </si>
  <si>
    <t>НАЛОГИ НА СОВОКУПНЫЙ ДОХОД</t>
  </si>
  <si>
    <t>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</si>
  <si>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</si>
  <si>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</si>
  <si>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</si>
  <si>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</si>
  <si>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</si>
  <si>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</si>
  <si>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</si>
  <si>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</si>
  <si>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</si>
  <si>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</si>
  <si>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</si>
  <si>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</si>
  <si>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</si>
  <si>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</si>
  <si>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</si>
  <si>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</si>
  <si>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</si>
  <si>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</si>
  <si>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УСЛУГИ),РЕАЛИЗУЕМЫЕ НА ТЕРРИТОРИИ РОССИЙСКОЙ ФЕДЕРАЦИИ</t>
  </si>
  <si>
    <t>1 03 00000 00 0000 000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</si>
  <si>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</si>
  <si>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2 01 02030 01 1000 110</t>
  </si>
  <si>
    <t>Налог на доходы физических лиц с доходов, полученных физическими лицами в соответствии со статьев 228 Налогового кодекса Российской Федерации</t>
  </si>
  <si>
    <t>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</si>
  <si>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</si>
  <si>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</si>
  <si>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</si>
  <si>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1 01 02020 01 0000 110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</si>
  <si>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</si>
  <si>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1 01 02010 01 1000 110</t>
  </si>
  <si>
    <t>1 01 02010 01 0000 110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</si>
  <si>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</si>
  <si>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</si>
  <si>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</si>
  <si>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</si>
  <si>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</si>
  <si>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</si>
  <si>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Наименование кода дохода бюджета</t>
  </si>
  <si>
    <t>Код бюджетной классификации Российской Федерации</t>
  </si>
  <si>
    <t>Поступление доходов в местный бюджет по кодам видов доходов, подвидов доходов на 2021 год и на плановый период 2022, 2023 годов</t>
  </si>
  <si>
    <t xml:space="preserve">                                                                            </t>
  </si>
  <si>
    <t xml:space="preserve">Черкасского сельсовета </t>
  </si>
  <si>
    <t xml:space="preserve">                                                                                                  </t>
  </si>
  <si>
    <t>к решению Совета депутатов</t>
  </si>
  <si>
    <t xml:space="preserve">                                                                 </t>
  </si>
  <si>
    <t>Приложение 5</t>
  </si>
  <si>
    <t xml:space="preserve">                                                           </t>
  </si>
  <si>
    <t>х</t>
  </si>
  <si>
    <t>ИТОГО РАСХОДОВ:</t>
  </si>
  <si>
    <t xml:space="preserve">Пенсионное обеспечение </t>
  </si>
  <si>
    <t>СОЦИАЛЬНАЯ ПОЛИТИКА</t>
  </si>
  <si>
    <t xml:space="preserve">Культура </t>
  </si>
  <si>
    <t>КУЛЬТУРА, КИНЕМАТОГРАФИЯ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</si>
  <si>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</si>
  <si>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</si>
  <si>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</si>
  <si>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</si>
  <si>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</si>
  <si>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</si>
  <si>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</si>
  <si>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</si>
  <si>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Обеспечение пожарной безопасности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</si>
  <si>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</si>
  <si>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</si>
  <si>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</si>
  <si>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</si>
  <si>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</si>
  <si>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</si>
  <si>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Фукционирование высшего должностного лица субъекта Российской Федерации и муниципального образования</t>
  </si>
  <si>
    <t xml:space="preserve">ОБЩЕГОСУДАРСТВЕННЫЕ ВОПРОСЫ </t>
  </si>
  <si>
    <t>принадлеж</t>
  </si>
  <si>
    <t>ЭКР</t>
  </si>
  <si>
    <t>ПР</t>
  </si>
  <si>
    <t>РЗ</t>
  </si>
  <si>
    <t>Раздел, подраздел</t>
  </si>
  <si>
    <t>Наименование расходов</t>
  </si>
  <si>
    <t>Распределение бюджетных ассигнований местного бюджета на 2021 год  и на плановый период 2022 и 2023 года по разделам, подразделам расходов классификации расходов бюджета</t>
  </si>
  <si>
    <t>Черкасского сельсовета</t>
  </si>
  <si>
    <t>Приложение № 6</t>
  </si>
  <si>
    <t/>
  </si>
  <si>
    <t>ИТОГО ПО РАЗДЕЛАМ РАСХОДОВ</t>
  </si>
  <si>
    <t>Публичные нормативные социальные выплаты гражданам</t>
  </si>
  <si>
    <t>Предоставление пенсии за выслугу лет муниципальным служащим муниципального образования поселения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</si>
  <si>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</si>
  <si>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</si>
  <si>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Пенсионное обеспечение</t>
  </si>
  <si>
    <t>Социальная политика</t>
  </si>
  <si>
    <t>240</t>
  </si>
  <si>
    <t>Иные закупки товаров, работ и услуг для государственных (муниципальных) нужд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</si>
  <si>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</si>
  <si>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Повышение заработной платы работников муниципальных учреждений культуры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</si>
  <si>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</si>
  <si>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Подпрограмма "Развитие культуры на территории муниципального образования Черкасский сельсовет"</t>
  </si>
  <si>
    <t>Культура</t>
  </si>
  <si>
    <t>67900L5760</t>
  </si>
  <si>
    <t>Обеспечение комплексного развития сельских территорий</t>
  </si>
  <si>
    <t>Подпрограмма "Комплексное развитие сельских территорий"</t>
  </si>
  <si>
    <t>Финансовое обеспечение мероприятий по благоустройству территорий муниципального образования поселения</t>
  </si>
  <si>
    <t>Подпрограмма "Благоустройство территории муниципального образования Черкасский сельсовет"</t>
  </si>
  <si>
    <t>675П5S1401</t>
  </si>
  <si>
    <t>Иные закупки товаров, работ и услуг для обеспечения государственных (муниципальных) нужд</t>
  </si>
  <si>
    <t>Приоритетный проект "Ремонт асфальтобетонного покрытия улицы Школьная (от улицы Советская до улицы Березовая) в селе Черкассы Саракташского района Оренбургской области" (Реализация инициативных проектов)</t>
  </si>
  <si>
    <t>Поддержка сбалансированности бюджетов сельских поселений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</si>
  <si>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</si>
  <si>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"Развитие дорожного хозяйства на территории муниципального образования Черкасский сельсовет"</t>
  </si>
  <si>
    <t>Меры поддержки добровольных народных дружин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</si>
  <si>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</si>
  <si>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</si>
  <si>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пожарной безопасности на территории муниципального образования Черкасский сельсовет"</t>
  </si>
  <si>
    <t>120</t>
  </si>
  <si>
    <t>Расходы на выплаты персоналу государственных (муниципальных) органов</t>
  </si>
  <si>
    <t>Ведение первичного воинского учета на территориях, где отсутствуют военные комиссариаты</t>
  </si>
  <si>
    <t>Подпрограмма "Обеспечение осуществления части, переданных органами власти другого уровня, полномочий"</t>
  </si>
  <si>
    <t>Уплата налогов, сборов и ины платежей</t>
  </si>
  <si>
    <t>Членские взносы совет (ассоциации) муниципальных образований</t>
  </si>
  <si>
    <t>Непрограмное направление расходов (непрограмные мероприятия)</t>
  </si>
  <si>
    <t>Межбюджетные трансферты на осуществление части переданных в район полномочий по внешнему муниципальному контролю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</si>
  <si>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</si>
  <si>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</si>
  <si>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850</t>
  </si>
  <si>
    <t>Уплата налогов, сборов и иных платежей</t>
  </si>
  <si>
    <t>540</t>
  </si>
  <si>
    <t>Аппарат администрации муниципального образования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</si>
  <si>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</si>
  <si>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</si>
  <si>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</si>
  <si>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Подпрогамма "Осуществление деятельности аппарата управления"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</si>
  <si>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</si>
  <si>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</si>
  <si>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</si>
  <si>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</si>
  <si>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</si>
  <si>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</si>
  <si>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</si>
  <si>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</si>
  <si>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ПЗ</t>
  </si>
  <si>
    <t>КФСР</t>
  </si>
  <si>
    <t>Наименование</t>
  </si>
  <si>
    <t>Распределение бюджетных ассигнований местного бюджета по разделам, подразделам, целевым статьям (муниципальным программам Черкасского сельсовета и непрограммным направлениям деятельности), группам и подгруппам видов расходов классификации расходов бюджета на 2021 год и на плановый период 2022 и 2023 годов</t>
  </si>
  <si>
    <t xml:space="preserve">к решению Совета депутатов </t>
  </si>
  <si>
    <t>Приложение № 7</t>
  </si>
  <si>
    <t>ИТОГО РАСХОДОВ</t>
  </si>
  <si>
    <t>Иные пенсии социальные доплатык пенсиям</t>
  </si>
  <si>
    <t>Подпрограмма "Обеспечение деятельности аппарата управления"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</si>
  <si>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</si>
  <si>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</si>
  <si>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Закупка энергетических ресурсов</t>
  </si>
  <si>
    <t>Прочая закупка товаров, работ и услуг для государственных (муниципальных) нужд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</si>
  <si>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2018-2024 годы"</t>
  </si>
  <si>
    <t>Финансовое обеспечение мероприятий по благоустройству территории муниципального образования поселения</t>
  </si>
  <si>
    <t>Реализация инициативных проектов (Приоритетный проект "Ремонт асфальтобетонного покрытия улицы Школьная (от улицы Советская до улицы Березовая) в селе Черкассы Саракташского района Оренбургской области")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</si>
  <si>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</si>
  <si>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</si>
  <si>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</si>
  <si>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</si>
  <si>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Уплата иных платежей</t>
  </si>
  <si>
    <t>Членские взносы в Совет (ассоциации) муниципаьных образований</t>
  </si>
  <si>
    <t>Непрограмное направление расходов (непрограммные мероприятия)</t>
  </si>
  <si>
    <t xml:space="preserve">Другие общегосударственные вопросы </t>
  </si>
  <si>
    <t>Специальные расходы</t>
  </si>
  <si>
    <t>Проведение выборов в представительные органы муниципального образования</t>
  </si>
  <si>
    <t>Обеспечение проведение выборов и референдума</t>
  </si>
  <si>
    <t>Подпрограмма "Осуществление деятельности аппарата управления "</t>
  </si>
  <si>
    <t>Обеспечение деятельности финансовых, налоговых органов и органов финансового (финансово-бюджетного) надзора</t>
  </si>
  <si>
    <t>Уплата налогов на имущество организаций и земельного налога</t>
  </si>
  <si>
    <t>Подпрограмма "Осуществление деятельности аппарата управления"</t>
  </si>
  <si>
    <t>Муниципальная программа "Реализация муниципальной политики на территории муниципального образования Черкасский сельсовет" Саракташского района Оренбургской области на 2018-2024 годы</t>
  </si>
  <si>
    <t>Администрация МО Черкасский сельсовет</t>
  </si>
  <si>
    <t>ВР</t>
  </si>
  <si>
    <t>ЦСР</t>
  </si>
  <si>
    <t>ВЕД</t>
  </si>
  <si>
    <t>Ведомственная структура расходов местного бюджета на 2021 год и плановый период 2022-2023г.г.</t>
  </si>
  <si>
    <t>Черкасского сельсовета от 23 декабря 2021 года № 60</t>
  </si>
  <si>
    <t xml:space="preserve">к решению совета депутатов </t>
  </si>
  <si>
    <t>Приложение № 8</t>
  </si>
  <si>
    <t>Приложение № 9</t>
  </si>
  <si>
    <t>Черкасского совета</t>
  </si>
  <si>
    <t>РАСПРЕДЕЛЕНИЕ БЮДЖЕТНЫХ АССИГНОВАНИЙ МЕСТНОГО БЮДЖЕТА ПО ЦЕЛЕВЫМ СТАТЬЯМ, МУНИЦИПАЛЬНЫМ ПРОГРАММАМ ЧЕРКАССКОГО СОВЕТА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</si>
  <si>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6700000000</t>
  </si>
  <si>
    <t>6710000000</t>
  </si>
  <si>
    <t>6710010010</t>
  </si>
  <si>
    <t>000</t>
  </si>
  <si>
    <t>6710010020</t>
  </si>
  <si>
    <t>6710010080</t>
  </si>
  <si>
    <t>6710025050</t>
  </si>
  <si>
    <t>310</t>
  </si>
  <si>
    <t>Подпрограмма "Обеспечение осуществления части, переданных органами власти другого уровня, полномочий</t>
  </si>
  <si>
    <t>6720000000</t>
  </si>
  <si>
    <t>6720051180</t>
  </si>
  <si>
    <t>6730000000</t>
  </si>
  <si>
    <t>6730095020</t>
  </si>
  <si>
    <t>Защита населения и территории от чрезвычайных ситуаций природного и техногенного характера, пожарная безопасность</t>
  </si>
  <si>
    <t>6740000000</t>
  </si>
  <si>
    <t>6740020040</t>
  </si>
  <si>
    <t>6750000000</t>
  </si>
  <si>
    <t>Содержание и ремонт, капитальный ремонт автомобильных дорог общего пользования и искусственных сооружений на них</t>
  </si>
  <si>
    <t>6750095280</t>
  </si>
  <si>
    <t>675П500000</t>
  </si>
  <si>
    <t>6760000000</t>
  </si>
  <si>
    <t>6760095310</t>
  </si>
  <si>
    <t>6770000000</t>
  </si>
  <si>
    <t>6770075080</t>
  </si>
  <si>
    <t>6770095220</t>
  </si>
  <si>
    <t>6790000000</t>
  </si>
  <si>
    <t>Непрограммное направление расходов (непрограммные мероприятия)</t>
  </si>
  <si>
    <t>7700000000</t>
  </si>
  <si>
    <t>Членские взносы в Совет (ассоциацию) муниципальных образований</t>
  </si>
  <si>
    <t>7700095100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</si>
</sst>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000000000\1\50"/>
    <numFmt numFmtId="165" formatCode="0;[Red]0"/>
    <numFmt numFmtId="166" formatCode="#,##0.00;[Red]\-#,##0.00;0.00"/>
    <numFmt numFmtId="167" formatCode="000"/>
    <numFmt numFmtId="168" formatCode="00"/>
    <numFmt numFmtId="169" formatCode="0000"/>
    <numFmt numFmtId="170" formatCode="0.00;[Red]0.00"/>
    <numFmt numFmtId="171" formatCode="0000000000"/>
    <numFmt numFmtId="172" formatCode="000000"/>
    <numFmt numFmtId="173" formatCode="0000000"/>
  </numFmts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24" fillId="0" borderId="0"/>
  </cellStyleXfs>
  <cellXfs count="566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top" wrapText="1"/>
    </xf>
    <xf numFmtId="3" fontId="3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4" fillId="0" borderId="0" xfId="0" quotePrefix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Fill="1"/>
    <xf numFmtId="3" fontId="7" fillId="0" borderId="0" xfId="0" applyNumberFormat="1" applyFont="1" applyFill="1"/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3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164" fontId="9" fillId="0" borderId="1" xfId="1" applyNumberFormat="1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left" vertical="top" wrapText="1"/>
    </xf>
    <xf numFmtId="164" fontId="10" fillId="0" borderId="1" xfId="1" applyNumberFormat="1" applyFont="1" applyFill="1" applyBorder="1" applyAlignment="1">
      <alignment horizontal="center" wrapText="1"/>
    </xf>
    <xf numFmtId="0" fontId="11" fillId="0" borderId="1" xfId="1" applyFont="1" applyFill="1" applyBorder="1" applyAlignment="1">
      <alignment horizontal="left" vertical="top" wrapText="1"/>
    </xf>
    <xf numFmtId="164" fontId="11" fillId="0" borderId="1" xfId="1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top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/>
    </xf>
    <xf numFmtId="3" fontId="7" fillId="2" borderId="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3" fontId="7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justify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justify" vertical="top" wrapText="1"/>
    </xf>
    <xf numFmtId="0" fontId="9" fillId="2" borderId="6" xfId="0" applyFont="1" applyFill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center" wrapText="1"/>
    </xf>
    <xf numFmtId="1" fontId="10" fillId="0" borderId="3" xfId="0" applyNumberFormat="1" applyFont="1" applyBorder="1" applyAlignment="1">
      <alignment horizontal="center" wrapText="1"/>
    </xf>
    <xf numFmtId="1" fontId="10" fillId="0" borderId="6" xfId="0" applyNumberFormat="1" applyFont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3" fontId="3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1"/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4" fontId="17" fillId="0" borderId="7" xfId="1" applyNumberFormat="1" applyFont="1" applyFill="1" applyBorder="1" applyAlignment="1" applyProtection="1">
      <protection hidden="1"/>
    </xf>
    <xf numFmtId="4" fontId="17" fillId="0" borderId="8" xfId="1" applyNumberFormat="1" applyFont="1" applyFill="1" applyBorder="1" applyAlignment="1" applyProtection="1">
      <protection hidden="1"/>
    </xf>
    <xf numFmtId="0" fontId="17" fillId="0" borderId="8" xfId="1" applyNumberFormat="1" applyFont="1" applyFill="1" applyBorder="1" applyAlignment="1" applyProtection="1">
      <protection hidden="1"/>
    </xf>
    <xf numFmtId="0" fontId="17" fillId="0" borderId="8" xfId="1" applyNumberFormat="1" applyFont="1" applyFill="1" applyBorder="1" applyAlignment="1" applyProtection="1">
      <alignment horizontal="center"/>
      <protection hidden="1"/>
    </xf>
    <xf numFmtId="0" fontId="17" fillId="0" borderId="9" xfId="1" applyNumberFormat="1" applyFont="1" applyFill="1" applyBorder="1" applyAlignment="1" applyProtection="1">
      <alignment horizontal="center"/>
      <protection hidden="1"/>
    </xf>
    <xf numFmtId="0" fontId="17" fillId="0" borderId="10" xfId="1" applyNumberFormat="1" applyFont="1" applyFill="1" applyBorder="1" applyAlignment="1" applyProtection="1">
      <alignment horizontal="center"/>
      <protection hidden="1"/>
    </xf>
    <xf numFmtId="0" fontId="17" fillId="0" borderId="11" xfId="1" applyNumberFormat="1" applyFont="1" applyFill="1" applyBorder="1" applyAlignment="1" applyProtection="1">
      <alignment horizontal="center"/>
      <protection hidden="1"/>
    </xf>
    <xf numFmtId="166" fontId="18" fillId="0" borderId="12" xfId="1" applyNumberFormat="1" applyFont="1" applyFill="1" applyBorder="1" applyAlignment="1" applyProtection="1">
      <protection hidden="1"/>
    </xf>
    <xf numFmtId="166" fontId="18" fillId="0" borderId="13" xfId="1" applyNumberFormat="1" applyFont="1" applyFill="1" applyBorder="1" applyAlignment="1" applyProtection="1">
      <protection hidden="1"/>
    </xf>
    <xf numFmtId="167" fontId="18" fillId="0" borderId="13" xfId="1" applyNumberFormat="1" applyFont="1" applyFill="1" applyBorder="1" applyAlignment="1" applyProtection="1">
      <alignment horizontal="center"/>
      <protection hidden="1"/>
    </xf>
    <xf numFmtId="167" fontId="18" fillId="0" borderId="1" xfId="1" applyNumberFormat="1" applyFont="1" applyFill="1" applyBorder="1" applyAlignment="1" applyProtection="1">
      <alignment horizontal="center"/>
      <protection hidden="1"/>
    </xf>
    <xf numFmtId="168" fontId="18" fillId="0" borderId="13" xfId="1" applyNumberFormat="1" applyFont="1" applyFill="1" applyBorder="1" applyAlignment="1" applyProtection="1">
      <alignment horizontal="center"/>
      <protection hidden="1"/>
    </xf>
    <xf numFmtId="167" fontId="18" fillId="0" borderId="14" xfId="1" applyNumberFormat="1" applyFont="1" applyFill="1" applyBorder="1" applyAlignment="1" applyProtection="1">
      <alignment horizontal="left" vertical="distributed" wrapText="1"/>
      <protection hidden="1"/>
    </xf>
    <xf numFmtId="166" fontId="17" fillId="0" borderId="12" xfId="1" applyNumberFormat="1" applyFont="1" applyFill="1" applyBorder="1" applyAlignment="1" applyProtection="1">
      <protection hidden="1"/>
    </xf>
    <xf numFmtId="166" fontId="17" fillId="0" borderId="13" xfId="1" applyNumberFormat="1" applyFont="1" applyFill="1" applyBorder="1" applyAlignment="1" applyProtection="1">
      <protection hidden="1"/>
    </xf>
    <xf numFmtId="167" fontId="17" fillId="0" borderId="13" xfId="1" applyNumberFormat="1" applyFont="1" applyFill="1" applyBorder="1" applyAlignment="1" applyProtection="1">
      <alignment horizontal="center"/>
      <protection hidden="1"/>
    </xf>
    <xf numFmtId="167" fontId="17" fillId="0" borderId="1" xfId="1" applyNumberFormat="1" applyFont="1" applyFill="1" applyBorder="1" applyAlignment="1" applyProtection="1">
      <alignment horizontal="center"/>
      <protection hidden="1"/>
    </xf>
    <xf numFmtId="168" fontId="17" fillId="0" borderId="13" xfId="1" applyNumberFormat="1" applyFont="1" applyFill="1" applyBorder="1" applyAlignment="1" applyProtection="1">
      <alignment horizontal="center"/>
      <protection hidden="1"/>
    </xf>
    <xf numFmtId="167" fontId="17" fillId="0" borderId="14" xfId="1" applyNumberFormat="1" applyFont="1" applyFill="1" applyBorder="1" applyAlignment="1" applyProtection="1">
      <alignment horizontal="left" vertical="distributed" wrapText="1"/>
      <protection hidden="1"/>
    </xf>
    <xf numFmtId="0" fontId="19" fillId="0" borderId="0" xfId="1" applyFont="1"/>
    <xf numFmtId="167" fontId="18" fillId="0" borderId="15" xfId="1" applyNumberFormat="1" applyFont="1" applyFill="1" applyBorder="1" applyAlignment="1" applyProtection="1">
      <alignment horizontal="left" vertical="distributed" wrapText="1"/>
      <protection hidden="1"/>
    </xf>
    <xf numFmtId="167" fontId="18" fillId="0" borderId="16" xfId="1" applyNumberFormat="1" applyFont="1" applyFill="1" applyBorder="1" applyAlignment="1" applyProtection="1">
      <alignment horizontal="left" vertical="distributed" wrapText="1"/>
      <protection hidden="1"/>
    </xf>
    <xf numFmtId="167" fontId="18" fillId="0" borderId="17" xfId="1" applyNumberFormat="1" applyFont="1" applyFill="1" applyBorder="1" applyAlignment="1" applyProtection="1">
      <alignment horizontal="left" vertical="distributed" wrapText="1"/>
      <protection hidden="1"/>
    </xf>
    <xf numFmtId="167" fontId="17" fillId="0" borderId="15" xfId="1" applyNumberFormat="1" applyFont="1" applyFill="1" applyBorder="1" applyAlignment="1" applyProtection="1">
      <alignment horizontal="left" vertical="distributed" wrapText="1"/>
      <protection hidden="1"/>
    </xf>
    <xf numFmtId="167" fontId="17" fillId="0" borderId="16" xfId="1" applyNumberFormat="1" applyFont="1" applyFill="1" applyBorder="1" applyAlignment="1" applyProtection="1">
      <alignment horizontal="left" vertical="distributed" wrapText="1"/>
      <protection hidden="1"/>
    </xf>
    <xf numFmtId="167" fontId="17" fillId="0" borderId="17" xfId="1" applyNumberFormat="1" applyFont="1" applyFill="1" applyBorder="1" applyAlignment="1" applyProtection="1">
      <alignment horizontal="left" vertical="distributed" wrapText="1"/>
      <protection hidden="1"/>
    </xf>
    <xf numFmtId="168" fontId="18" fillId="0" borderId="1" xfId="1" applyNumberFormat="1" applyFont="1" applyFill="1" applyBorder="1" applyAlignment="1" applyProtection="1">
      <alignment horizontal="center"/>
      <protection hidden="1"/>
    </xf>
    <xf numFmtId="166" fontId="18" fillId="0" borderId="1" xfId="1" applyNumberFormat="1" applyFont="1" applyFill="1" applyBorder="1" applyAlignment="1" applyProtection="1">
      <protection hidden="1"/>
    </xf>
    <xf numFmtId="166" fontId="17" fillId="0" borderId="18" xfId="1" applyNumberFormat="1" applyFont="1" applyFill="1" applyBorder="1" applyAlignment="1" applyProtection="1">
      <protection hidden="1"/>
    </xf>
    <xf numFmtId="166" fontId="17" fillId="0" borderId="19" xfId="1" applyNumberFormat="1" applyFont="1" applyFill="1" applyBorder="1" applyAlignment="1" applyProtection="1">
      <protection hidden="1"/>
    </xf>
    <xf numFmtId="167" fontId="17" fillId="0" borderId="19" xfId="1" applyNumberFormat="1" applyFont="1" applyFill="1" applyBorder="1" applyAlignment="1" applyProtection="1">
      <alignment horizontal="center"/>
      <protection hidden="1"/>
    </xf>
    <xf numFmtId="167" fontId="17" fillId="0" borderId="20" xfId="1" applyNumberFormat="1" applyFont="1" applyFill="1" applyBorder="1" applyAlignment="1" applyProtection="1">
      <alignment horizontal="center"/>
      <protection hidden="1"/>
    </xf>
    <xf numFmtId="168" fontId="17" fillId="0" borderId="19" xfId="1" applyNumberFormat="1" applyFont="1" applyFill="1" applyBorder="1" applyAlignment="1" applyProtection="1">
      <alignment horizontal="center"/>
      <protection hidden="1"/>
    </xf>
    <xf numFmtId="168" fontId="17" fillId="0" borderId="21" xfId="1" applyNumberFormat="1" applyFont="1" applyFill="1" applyBorder="1" applyAlignment="1" applyProtection="1">
      <alignment horizontal="center"/>
      <protection hidden="1"/>
    </xf>
    <xf numFmtId="167" fontId="17" fillId="0" borderId="22" xfId="1" applyNumberFormat="1" applyFont="1" applyFill="1" applyBorder="1" applyAlignment="1" applyProtection="1">
      <alignment horizontal="left" vertical="distributed" wrapText="1"/>
      <protection hidden="1"/>
    </xf>
    <xf numFmtId="167" fontId="17" fillId="0" borderId="23" xfId="1" applyNumberFormat="1" applyFont="1" applyFill="1" applyBorder="1" applyAlignment="1" applyProtection="1">
      <alignment horizontal="left" vertical="distributed" wrapText="1"/>
      <protection hidden="1"/>
    </xf>
    <xf numFmtId="0" fontId="17" fillId="0" borderId="7" xfId="1" applyNumberFormat="1" applyFont="1" applyFill="1" applyBorder="1" applyAlignment="1" applyProtection="1">
      <alignment horizontal="center" vertical="center"/>
      <protection hidden="1"/>
    </xf>
    <xf numFmtId="0" fontId="17" fillId="0" borderId="8" xfId="1" applyNumberFormat="1" applyFont="1" applyFill="1" applyBorder="1" applyAlignment="1" applyProtection="1">
      <alignment horizontal="center" vertical="center"/>
      <protection hidden="1"/>
    </xf>
    <xf numFmtId="0" fontId="17" fillId="0" borderId="24" xfId="1" applyNumberFormat="1" applyFont="1" applyFill="1" applyBorder="1" applyAlignment="1" applyProtection="1">
      <alignment horizontal="center" vertical="center"/>
      <protection hidden="1"/>
    </xf>
    <xf numFmtId="0" fontId="17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8" xfId="1" applyNumberFormat="1" applyFont="1" applyFill="1" applyBorder="1" applyAlignment="1" applyProtection="1">
      <alignment horizontal="center" vertical="center"/>
      <protection hidden="1"/>
    </xf>
    <xf numFmtId="0" fontId="17" fillId="0" borderId="27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20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19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distributed"/>
      <protection hidden="1"/>
    </xf>
    <xf numFmtId="166" fontId="3" fillId="0" borderId="0" xfId="1" applyNumberFormat="1" applyFont="1" applyFill="1" applyAlignment="1" applyProtection="1">
      <protection hidden="1"/>
    </xf>
    <xf numFmtId="167" fontId="4" fillId="0" borderId="0" xfId="1" applyNumberFormat="1" applyFont="1" applyFill="1" applyAlignment="1" applyProtection="1">
      <protection hidden="1"/>
    </xf>
    <xf numFmtId="169" fontId="4" fillId="0" borderId="0" xfId="1" applyNumberFormat="1" applyFont="1" applyFill="1" applyAlignment="1" applyProtection="1">
      <protection hidden="1"/>
    </xf>
    <xf numFmtId="166" fontId="18" fillId="0" borderId="0" xfId="2" applyNumberFormat="1" applyFont="1" applyFill="1" applyAlignment="1" applyProtection="1">
      <protection hidden="1"/>
    </xf>
    <xf numFmtId="0" fontId="18" fillId="0" borderId="0" xfId="2" applyNumberFormat="1" applyFont="1" applyFill="1" applyAlignment="1" applyProtection="1">
      <protection hidden="1"/>
    </xf>
    <xf numFmtId="0" fontId="18" fillId="0" borderId="0" xfId="1" applyFont="1" applyAlignment="1" applyProtection="1">
      <alignment horizontal="left"/>
      <protection hidden="1"/>
    </xf>
    <xf numFmtId="170" fontId="5" fillId="0" borderId="0" xfId="1" applyNumberFormat="1"/>
    <xf numFmtId="0" fontId="5" fillId="0" borderId="0" xfId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Alignment="1">
      <alignment horizontal="justify" vertical="justify"/>
    </xf>
    <xf numFmtId="0" fontId="21" fillId="0" borderId="0" xfId="1" applyNumberFormat="1" applyFont="1" applyFill="1" applyAlignment="1" applyProtection="1">
      <protection hidden="1"/>
    </xf>
    <xf numFmtId="4" fontId="22" fillId="0" borderId="1" xfId="1" applyNumberFormat="1" applyFont="1" applyFill="1" applyBorder="1" applyAlignment="1" applyProtection="1">
      <protection hidden="1"/>
    </xf>
    <xf numFmtId="3" fontId="22" fillId="0" borderId="1" xfId="1" applyNumberFormat="1" applyFont="1" applyFill="1" applyBorder="1" applyAlignment="1" applyProtection="1">
      <protection hidden="1"/>
    </xf>
    <xf numFmtId="0" fontId="22" fillId="0" borderId="1" xfId="1" applyNumberFormat="1" applyFont="1" applyFill="1" applyBorder="1" applyAlignment="1" applyProtection="1">
      <alignment horizontal="right"/>
      <protection hidden="1"/>
    </xf>
    <xf numFmtId="171" fontId="21" fillId="0" borderId="1" xfId="1" applyNumberFormat="1" applyFont="1" applyFill="1" applyBorder="1" applyAlignment="1" applyProtection="1">
      <alignment horizontal="right"/>
      <protection hidden="1"/>
    </xf>
    <xf numFmtId="0" fontId="22" fillId="0" borderId="1" xfId="1" applyNumberFormat="1" applyFont="1" applyFill="1" applyBorder="1" applyAlignment="1" applyProtection="1">
      <protection hidden="1"/>
    </xf>
    <xf numFmtId="0" fontId="22" fillId="0" borderId="5" xfId="1" applyNumberFormat="1" applyFont="1" applyFill="1" applyBorder="1" applyAlignment="1" applyProtection="1">
      <alignment horizontal="center" vertical="justify"/>
      <protection hidden="1"/>
    </xf>
    <xf numFmtId="0" fontId="22" fillId="0" borderId="16" xfId="1" applyNumberFormat="1" applyFont="1" applyFill="1" applyBorder="1" applyAlignment="1" applyProtection="1">
      <alignment horizontal="center" vertical="justify"/>
      <protection hidden="1"/>
    </xf>
    <xf numFmtId="0" fontId="5" fillId="0" borderId="28" xfId="1" applyBorder="1" applyAlignment="1" applyProtection="1">
      <alignment horizontal="justify" vertical="justify"/>
      <protection hidden="1"/>
    </xf>
    <xf numFmtId="0" fontId="21" fillId="0" borderId="0" xfId="1" applyNumberFormat="1" applyFont="1" applyFill="1" applyBorder="1" applyAlignment="1" applyProtection="1">
      <protection hidden="1"/>
    </xf>
    <xf numFmtId="4" fontId="21" fillId="0" borderId="1" xfId="1" applyNumberFormat="1" applyFont="1" applyFill="1" applyBorder="1"/>
    <xf numFmtId="3" fontId="21" fillId="0" borderId="1" xfId="1" applyNumberFormat="1" applyFont="1" applyBorder="1"/>
    <xf numFmtId="4" fontId="21" fillId="0" borderId="1" xfId="1" applyNumberFormat="1" applyFont="1" applyFill="1" applyBorder="1" applyAlignment="1" applyProtection="1">
      <protection hidden="1"/>
    </xf>
    <xf numFmtId="0" fontId="22" fillId="0" borderId="1" xfId="1" applyFont="1" applyBorder="1"/>
    <xf numFmtId="167" fontId="21" fillId="0" borderId="1" xfId="1" applyNumberFormat="1" applyFont="1" applyBorder="1"/>
    <xf numFmtId="0" fontId="23" fillId="0" borderId="1" xfId="4" applyFont="1" applyBorder="1"/>
    <xf numFmtId="168" fontId="21" fillId="0" borderId="1" xfId="1" applyNumberFormat="1" applyFont="1" applyFill="1" applyBorder="1" applyAlignment="1" applyProtection="1">
      <protection hidden="1"/>
    </xf>
    <xf numFmtId="169" fontId="21" fillId="0" borderId="1" xfId="1" applyNumberFormat="1" applyFont="1" applyFill="1" applyBorder="1" applyAlignment="1" applyProtection="1">
      <protection hidden="1"/>
    </xf>
    <xf numFmtId="167" fontId="21" fillId="0" borderId="5" xfId="1" applyNumberFormat="1" applyFont="1" applyFill="1" applyBorder="1" applyAlignment="1" applyProtection="1">
      <alignment horizontal="left" vertical="justify" wrapText="1"/>
      <protection hidden="1"/>
    </xf>
    <xf numFmtId="167" fontId="21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5" xfId="1" applyNumberFormat="1" applyFont="1" applyFill="1" applyBorder="1" applyAlignment="1" applyProtection="1">
      <alignment horizontal="left" vertical="justify" wrapText="1"/>
      <protection hidden="1"/>
    </xf>
    <xf numFmtId="4" fontId="22" fillId="0" borderId="1" xfId="1" applyNumberFormat="1" applyFont="1" applyFill="1" applyBorder="1"/>
    <xf numFmtId="3" fontId="22" fillId="0" borderId="1" xfId="1" applyNumberFormat="1" applyFont="1" applyBorder="1"/>
    <xf numFmtId="167" fontId="22" fillId="0" borderId="1" xfId="1" applyNumberFormat="1" applyFont="1" applyBorder="1"/>
    <xf numFmtId="172" fontId="22" fillId="0" borderId="1" xfId="1" applyNumberFormat="1" applyFont="1" applyFill="1" applyBorder="1"/>
    <xf numFmtId="168" fontId="22" fillId="0" borderId="1" xfId="1" applyNumberFormat="1" applyFont="1" applyFill="1" applyBorder="1" applyAlignment="1" applyProtection="1">
      <protection hidden="1"/>
    </xf>
    <xf numFmtId="169" fontId="22" fillId="0" borderId="1" xfId="1" applyNumberFormat="1" applyFont="1" applyFill="1" applyBorder="1" applyAlignment="1" applyProtection="1">
      <protection hidden="1"/>
    </xf>
    <xf numFmtId="167" fontId="21" fillId="0" borderId="5" xfId="1" applyNumberFormat="1" applyFont="1" applyFill="1" applyBorder="1" applyAlignment="1" applyProtection="1">
      <alignment horizontal="left" vertical="justify" wrapText="1"/>
      <protection hidden="1"/>
    </xf>
    <xf numFmtId="167" fontId="21" fillId="0" borderId="16" xfId="1" applyNumberFormat="1" applyFont="1" applyFill="1" applyBorder="1" applyAlignment="1" applyProtection="1">
      <alignment horizontal="left" vertical="justify" wrapText="1"/>
      <protection hidden="1"/>
    </xf>
    <xf numFmtId="167" fontId="21" fillId="0" borderId="13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" xfId="1" applyNumberFormat="1" applyFont="1" applyFill="1" applyBorder="1" applyAlignment="1" applyProtection="1">
      <alignment horizontal="left" vertical="justify" wrapText="1"/>
      <protection hidden="1"/>
    </xf>
    <xf numFmtId="171" fontId="22" fillId="0" borderId="1" xfId="1" applyNumberFormat="1" applyFont="1" applyFill="1" applyBorder="1"/>
    <xf numFmtId="169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22" fillId="0" borderId="16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5" xfId="1" applyNumberFormat="1" applyFont="1" applyFill="1" applyBorder="1" applyAlignment="1" applyProtection="1">
      <alignment horizontal="left" vertical="justify" wrapText="1"/>
      <protection hidden="1"/>
    </xf>
    <xf numFmtId="167" fontId="22" fillId="0" borderId="16" xfId="1" applyNumberFormat="1" applyFont="1" applyFill="1" applyBorder="1" applyAlignment="1" applyProtection="1">
      <alignment horizontal="left" vertical="justify" wrapText="1"/>
      <protection hidden="1"/>
    </xf>
    <xf numFmtId="3" fontId="21" fillId="0" borderId="1" xfId="1" applyNumberFormat="1" applyFont="1" applyFill="1" applyBorder="1" applyAlignment="1" applyProtection="1">
      <protection hidden="1"/>
    </xf>
    <xf numFmtId="166" fontId="21" fillId="0" borderId="1" xfId="1" applyNumberFormat="1" applyFont="1" applyFill="1" applyBorder="1" applyAlignment="1" applyProtection="1">
      <protection hidden="1"/>
    </xf>
    <xf numFmtId="167" fontId="21" fillId="0" borderId="1" xfId="1" applyNumberFormat="1" applyFont="1" applyFill="1" applyBorder="1" applyAlignment="1" applyProtection="1">
      <alignment horizontal="right"/>
      <protection hidden="1"/>
    </xf>
    <xf numFmtId="173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2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29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30" xfId="1" applyNumberFormat="1" applyFont="1" applyFill="1" applyBorder="1" applyAlignment="1" applyProtection="1">
      <alignment horizontal="justify" vertical="justify" wrapText="1"/>
      <protection hidden="1"/>
    </xf>
    <xf numFmtId="3" fontId="21" fillId="0" borderId="1" xfId="1" applyNumberFormat="1" applyFont="1" applyFill="1" applyBorder="1"/>
    <xf numFmtId="0" fontId="21" fillId="0" borderId="1" xfId="1" applyFont="1" applyFill="1" applyBorder="1"/>
    <xf numFmtId="0" fontId="23" fillId="0" borderId="1" xfId="4" applyFont="1" applyFill="1" applyBorder="1"/>
    <xf numFmtId="0" fontId="23" fillId="0" borderId="1" xfId="4" applyFont="1" applyBorder="1" applyAlignment="1">
      <alignment vertical="distributed"/>
    </xf>
    <xf numFmtId="169" fontId="22" fillId="0" borderId="13" xfId="1" applyNumberFormat="1" applyFont="1" applyFill="1" applyBorder="1" applyAlignment="1" applyProtection="1">
      <alignment horizontal="justify" vertical="justify" wrapText="1"/>
      <protection hidden="1"/>
    </xf>
    <xf numFmtId="167" fontId="21" fillId="0" borderId="1" xfId="1" applyNumberFormat="1" applyFont="1" applyFill="1" applyBorder="1"/>
    <xf numFmtId="166" fontId="21" fillId="0" borderId="13" xfId="1" applyNumberFormat="1" applyFont="1" applyFill="1" applyBorder="1" applyAlignment="1" applyProtection="1">
      <protection hidden="1"/>
    </xf>
    <xf numFmtId="166" fontId="21" fillId="0" borderId="5" xfId="1" applyNumberFormat="1" applyFont="1" applyFill="1" applyBorder="1" applyAlignment="1" applyProtection="1">
      <protection hidden="1"/>
    </xf>
    <xf numFmtId="167" fontId="22" fillId="0" borderId="1" xfId="1" applyNumberFormat="1" applyFont="1" applyFill="1" applyBorder="1" applyAlignment="1" applyProtection="1">
      <alignment horizontal="right"/>
      <protection hidden="1"/>
    </xf>
    <xf numFmtId="171" fontId="22" fillId="0" borderId="13" xfId="1" applyNumberFormat="1" applyFont="1" applyFill="1" applyBorder="1" applyAlignment="1" applyProtection="1">
      <alignment horizontal="right"/>
      <protection hidden="1"/>
    </xf>
    <xf numFmtId="168" fontId="22" fillId="0" borderId="13" xfId="1" applyNumberFormat="1" applyFont="1" applyFill="1" applyBorder="1" applyAlignment="1" applyProtection="1">
      <protection hidden="1"/>
    </xf>
    <xf numFmtId="169" fontId="21" fillId="0" borderId="16" xfId="1" applyNumberFormat="1" applyFont="1" applyFill="1" applyBorder="1" applyAlignment="1" applyProtection="1">
      <protection hidden="1"/>
    </xf>
    <xf numFmtId="169" fontId="22" fillId="0" borderId="17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22" fillId="2" borderId="1" xfId="1" applyNumberFormat="1" applyFont="1" applyFill="1" applyBorder="1" applyAlignment="1" applyProtection="1">
      <protection hidden="1"/>
    </xf>
    <xf numFmtId="166" fontId="21" fillId="2" borderId="13" xfId="1" applyNumberFormat="1" applyFont="1" applyFill="1" applyBorder="1" applyAlignment="1" applyProtection="1">
      <protection hidden="1"/>
    </xf>
    <xf numFmtId="166" fontId="21" fillId="2" borderId="1" xfId="1" applyNumberFormat="1" applyFont="1" applyFill="1" applyBorder="1" applyAlignment="1" applyProtection="1">
      <protection hidden="1"/>
    </xf>
    <xf numFmtId="166" fontId="21" fillId="2" borderId="5" xfId="1" applyNumberFormat="1" applyFont="1" applyFill="1" applyBorder="1" applyAlignment="1" applyProtection="1">
      <protection hidden="1"/>
    </xf>
    <xf numFmtId="167" fontId="22" fillId="2" borderId="1" xfId="1" applyNumberFormat="1" applyFont="1" applyFill="1" applyBorder="1" applyAlignment="1" applyProtection="1">
      <alignment horizontal="right"/>
      <protection hidden="1"/>
    </xf>
    <xf numFmtId="171" fontId="22" fillId="2" borderId="13" xfId="1" applyNumberFormat="1" applyFont="1" applyFill="1" applyBorder="1" applyAlignment="1" applyProtection="1">
      <alignment horizontal="right"/>
      <protection hidden="1"/>
    </xf>
    <xf numFmtId="168" fontId="22" fillId="2" borderId="13" xfId="1" applyNumberFormat="1" applyFont="1" applyFill="1" applyBorder="1" applyAlignment="1" applyProtection="1">
      <protection hidden="1"/>
    </xf>
    <xf numFmtId="169" fontId="21" fillId="2" borderId="16" xfId="1" applyNumberFormat="1" applyFont="1" applyFill="1" applyBorder="1" applyAlignment="1" applyProtection="1">
      <protection hidden="1"/>
    </xf>
    <xf numFmtId="169" fontId="22" fillId="2" borderId="30" xfId="1" applyNumberFormat="1" applyFont="1" applyFill="1" applyBorder="1" applyAlignment="1" applyProtection="1">
      <alignment horizontal="justify" vertical="justify" wrapText="1"/>
      <protection hidden="1"/>
    </xf>
    <xf numFmtId="3" fontId="21" fillId="4" borderId="1" xfId="1" applyNumberFormat="1" applyFont="1" applyFill="1" applyBorder="1" applyAlignment="1" applyProtection="1">
      <protection hidden="1"/>
    </xf>
    <xf numFmtId="0" fontId="23" fillId="0" borderId="13" xfId="4" applyFont="1" applyFill="1" applyBorder="1" applyAlignment="1">
      <alignment horizontal="right"/>
    </xf>
    <xf numFmtId="168" fontId="21" fillId="0" borderId="13" xfId="1" applyNumberFormat="1" applyFont="1" applyFill="1" applyBorder="1" applyAlignment="1" applyProtection="1">
      <protection hidden="1"/>
    </xf>
    <xf numFmtId="173" fontId="21" fillId="0" borderId="5" xfId="1" applyNumberFormat="1" applyFont="1" applyFill="1" applyBorder="1" applyAlignment="1" applyProtection="1">
      <alignment horizontal="left" vertical="justify" wrapText="1"/>
      <protection hidden="1"/>
    </xf>
    <xf numFmtId="173" fontId="21" fillId="0" borderId="16" xfId="1" applyNumberFormat="1" applyFont="1" applyFill="1" applyBorder="1" applyAlignment="1" applyProtection="1">
      <alignment horizontal="left" vertical="justify" wrapText="1"/>
      <protection hidden="1"/>
    </xf>
    <xf numFmtId="169" fontId="22" fillId="0" borderId="5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3" fillId="0" borderId="13" xfId="4" applyFont="1" applyFill="1" applyBorder="1"/>
    <xf numFmtId="173" fontId="21" fillId="0" borderId="5" xfId="1" applyNumberFormat="1" applyFont="1" applyFill="1" applyBorder="1" applyAlignment="1" applyProtection="1">
      <alignment horizontal="left" vertical="justify" wrapText="1"/>
      <protection hidden="1"/>
    </xf>
    <xf numFmtId="173" fontId="21" fillId="0" borderId="16" xfId="1" applyNumberFormat="1" applyFont="1" applyFill="1" applyBorder="1" applyAlignment="1" applyProtection="1">
      <alignment horizontal="left" vertical="justify" wrapText="1"/>
      <protection hidden="1"/>
    </xf>
    <xf numFmtId="173" fontId="21" fillId="0" borderId="13" xfId="1" applyNumberFormat="1" applyFont="1" applyFill="1" applyBorder="1" applyAlignment="1" applyProtection="1">
      <alignment horizontal="left" vertical="justify" wrapText="1"/>
      <protection hidden="1"/>
    </xf>
    <xf numFmtId="167" fontId="21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13" xfId="1" applyNumberFormat="1" applyFont="1" applyFill="1" applyBorder="1" applyAlignment="1" applyProtection="1">
      <alignment horizontal="justify" vertical="justify" wrapText="1"/>
      <protection hidden="1"/>
    </xf>
    <xf numFmtId="169" fontId="22" fillId="0" borderId="5" xfId="1" applyNumberFormat="1" applyFont="1" applyFill="1" applyBorder="1" applyAlignment="1" applyProtection="1">
      <alignment horizontal="justify" vertical="justify" wrapText="1"/>
      <protection hidden="1"/>
    </xf>
    <xf numFmtId="169" fontId="21" fillId="4" borderId="16" xfId="1" applyNumberFormat="1" applyFont="1" applyFill="1" applyBorder="1" applyAlignment="1" applyProtection="1">
      <protection hidden="1"/>
    </xf>
    <xf numFmtId="0" fontId="23" fillId="0" borderId="1" xfId="5" applyFont="1" applyFill="1" applyBorder="1" applyAlignment="1">
      <alignment vertical="center" wrapText="1"/>
    </xf>
    <xf numFmtId="0" fontId="23" fillId="0" borderId="5" xfId="5" applyFont="1" applyFill="1" applyBorder="1" applyAlignment="1">
      <alignment horizontal="left" vertical="center" wrapText="1"/>
    </xf>
    <xf numFmtId="0" fontId="23" fillId="0" borderId="13" xfId="5" applyFont="1" applyFill="1" applyBorder="1" applyAlignment="1">
      <alignment horizontal="left" vertical="center" wrapText="1"/>
    </xf>
    <xf numFmtId="0" fontId="23" fillId="0" borderId="13" xfId="4" applyFont="1" applyBorder="1"/>
    <xf numFmtId="169" fontId="22" fillId="0" borderId="30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16" xfId="1" applyNumberFormat="1" applyFont="1" applyFill="1" applyBorder="1" applyAlignment="1" applyProtection="1">
      <alignment horizontal="justify" vertical="justify" wrapText="1"/>
      <protection hidden="1"/>
    </xf>
    <xf numFmtId="173" fontId="21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22" fillId="0" borderId="13" xfId="1" applyNumberFormat="1" applyFont="1" applyFill="1" applyBorder="1" applyAlignment="1" applyProtection="1">
      <protection hidden="1"/>
    </xf>
    <xf numFmtId="166" fontId="22" fillId="0" borderId="1" xfId="1" applyNumberFormat="1" applyFont="1" applyFill="1" applyBorder="1" applyAlignment="1" applyProtection="1">
      <protection hidden="1"/>
    </xf>
    <xf numFmtId="166" fontId="22" fillId="0" borderId="5" xfId="1" applyNumberFormat="1" applyFont="1" applyFill="1" applyBorder="1" applyAlignment="1" applyProtection="1">
      <protection hidden="1"/>
    </xf>
    <xf numFmtId="169" fontId="22" fillId="0" borderId="16" xfId="1" applyNumberFormat="1" applyFont="1" applyFill="1" applyBorder="1" applyAlignment="1" applyProtection="1">
      <protection hidden="1"/>
    </xf>
    <xf numFmtId="167" fontId="22" fillId="0" borderId="13" xfId="1" applyNumberFormat="1" applyFont="1" applyFill="1" applyBorder="1" applyAlignment="1" applyProtection="1">
      <alignment horizontal="left" vertical="justify" wrapText="1"/>
      <protection hidden="1"/>
    </xf>
    <xf numFmtId="171" fontId="22" fillId="0" borderId="1" xfId="1" applyNumberFormat="1" applyFont="1" applyFill="1" applyBorder="1" applyAlignment="1" applyProtection="1">
      <alignment horizontal="right"/>
      <protection hidden="1"/>
    </xf>
    <xf numFmtId="167" fontId="21" fillId="2" borderId="1" xfId="1" applyNumberFormat="1" applyFont="1" applyFill="1" applyBorder="1" applyAlignment="1" applyProtection="1">
      <alignment horizontal="right"/>
      <protection hidden="1"/>
    </xf>
    <xf numFmtId="168" fontId="21" fillId="2" borderId="13" xfId="1" applyNumberFormat="1" applyFont="1" applyFill="1" applyBorder="1" applyAlignment="1" applyProtection="1">
      <protection hidden="1"/>
    </xf>
    <xf numFmtId="167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21" fillId="2" borderId="13" xfId="1" applyNumberFormat="1" applyFont="1" applyFill="1" applyBorder="1" applyAlignment="1" applyProtection="1">
      <alignment horizontal="justify" vertical="justify" wrapText="1"/>
      <protection hidden="1"/>
    </xf>
    <xf numFmtId="173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1" fillId="2" borderId="1" xfId="1" applyNumberFormat="1" applyFont="1" applyFill="1" applyBorder="1" applyAlignment="1" applyProtection="1">
      <protection hidden="1"/>
    </xf>
    <xf numFmtId="169" fontId="21" fillId="2" borderId="1" xfId="1" applyNumberFormat="1" applyFont="1" applyFill="1" applyBorder="1" applyAlignment="1" applyProtection="1">
      <protection hidden="1"/>
    </xf>
    <xf numFmtId="173" fontId="21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22" fillId="2" borderId="13" xfId="1" applyNumberFormat="1" applyFont="1" applyFill="1" applyBorder="1" applyAlignment="1" applyProtection="1">
      <alignment horizontal="justify" vertical="justify" wrapText="1"/>
      <protection hidden="1"/>
    </xf>
    <xf numFmtId="169" fontId="22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21" fillId="0" borderId="1" xfId="1" applyFont="1" applyBorder="1" applyAlignment="1">
      <alignment wrapText="1"/>
    </xf>
    <xf numFmtId="4" fontId="5" fillId="0" borderId="0" xfId="1" applyNumberFormat="1"/>
    <xf numFmtId="171" fontId="25" fillId="0" borderId="13" xfId="4" applyNumberFormat="1" applyFont="1" applyBorder="1"/>
    <xf numFmtId="167" fontId="22" fillId="0" borderId="1" xfId="1" applyNumberFormat="1" applyFont="1" applyFill="1" applyBorder="1" applyAlignment="1" applyProtection="1">
      <alignment horizontal="left" vertical="justify" wrapText="1"/>
      <protection hidden="1"/>
    </xf>
    <xf numFmtId="171" fontId="23" fillId="0" borderId="13" xfId="4" applyNumberFormat="1" applyFont="1" applyBorder="1"/>
    <xf numFmtId="167" fontId="21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26" fillId="0" borderId="16" xfId="4" applyFont="1" applyBorder="1" applyAlignment="1"/>
    <xf numFmtId="167" fontId="21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25" fillId="0" borderId="16" xfId="4" applyFont="1" applyBorder="1" applyAlignment="1"/>
    <xf numFmtId="167" fontId="22" fillId="0" borderId="17" xfId="1" applyNumberFormat="1" applyFont="1" applyFill="1" applyBorder="1" applyAlignment="1" applyProtection="1">
      <alignment horizontal="justify" vertical="justify" wrapText="1"/>
      <protection hidden="1"/>
    </xf>
    <xf numFmtId="167" fontId="22" fillId="0" borderId="13" xfId="1" applyNumberFormat="1" applyFont="1" applyFill="1" applyBorder="1" applyAlignment="1" applyProtection="1">
      <alignment horizontal="justify" vertical="justify" wrapText="1"/>
      <protection hidden="1"/>
    </xf>
    <xf numFmtId="167" fontId="21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22" fillId="0" borderId="0" xfId="1" applyNumberFormat="1" applyFont="1" applyFill="1" applyAlignment="1" applyProtection="1">
      <protection hidden="1"/>
    </xf>
    <xf numFmtId="165" fontId="22" fillId="0" borderId="1" xfId="1" applyNumberFormat="1" applyFont="1" applyFill="1" applyBorder="1" applyAlignment="1" applyProtection="1">
      <alignment horizontal="center" vertical="top" wrapText="1"/>
      <protection hidden="1"/>
    </xf>
    <xf numFmtId="165" fontId="22" fillId="0" borderId="1" xfId="1" applyNumberFormat="1" applyFont="1" applyFill="1" applyBorder="1" applyAlignment="1" applyProtection="1">
      <alignment horizontal="center"/>
      <protection hidden="1"/>
    </xf>
    <xf numFmtId="0" fontId="2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2" fillId="0" borderId="1" xfId="1" applyNumberFormat="1" applyFont="1" applyFill="1" applyBorder="1" applyAlignment="1" applyProtection="1">
      <alignment horizontal="right" vertical="top" wrapText="1"/>
      <protection hidden="1"/>
    </xf>
    <xf numFmtId="0" fontId="22" fillId="0" borderId="1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Protection="1">
      <protection hidden="1"/>
    </xf>
    <xf numFmtId="0" fontId="27" fillId="0" borderId="0" xfId="1" applyNumberFormat="1" applyFont="1" applyFill="1" applyBorder="1" applyAlignment="1" applyProtection="1">
      <alignment horizontal="right" vertical="justify"/>
      <protection hidden="1"/>
    </xf>
    <xf numFmtId="0" fontId="28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8" fillId="0" borderId="0" xfId="1" applyNumberFormat="1" applyFont="1" applyFill="1" applyBorder="1" applyAlignment="1" applyProtection="1">
      <alignment horizontal="center" vertical="justify"/>
      <protection hidden="1"/>
    </xf>
    <xf numFmtId="0" fontId="28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8" fillId="0" borderId="0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NumberFormat="1" applyFont="1" applyFill="1" applyAlignment="1" applyProtection="1">
      <alignment horizontal="left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9" fillId="0" borderId="0" xfId="1" applyNumberFormat="1" applyFont="1" applyFill="1" applyAlignment="1" applyProtection="1">
      <alignment horizontal="centerContinuous"/>
      <protection hidden="1"/>
    </xf>
    <xf numFmtId="170" fontId="19" fillId="0" borderId="0" xfId="1" applyNumberFormat="1" applyFont="1" applyFill="1" applyAlignment="1" applyProtection="1">
      <alignment horizontal="centerContinuous"/>
      <protection hidden="1"/>
    </xf>
    <xf numFmtId="0" fontId="19" fillId="0" borderId="0" xfId="1" applyNumberFormat="1" applyFont="1" applyFill="1" applyAlignment="1" applyProtection="1">
      <alignment horizontal="right"/>
      <protection hidden="1"/>
    </xf>
    <xf numFmtId="0" fontId="19" fillId="0" borderId="0" xfId="1" applyNumberFormat="1" applyFont="1" applyFill="1" applyAlignment="1" applyProtection="1">
      <alignment horizontal="center"/>
      <protection hidden="1"/>
    </xf>
    <xf numFmtId="0" fontId="19" fillId="0" borderId="0" xfId="1" applyNumberFormat="1" applyFont="1" applyFill="1" applyAlignment="1" applyProtection="1">
      <alignment horizontal="justify" vertical="justify"/>
      <protection hidden="1"/>
    </xf>
    <xf numFmtId="0" fontId="5" fillId="0" borderId="0" xfId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0" fontId="5" fillId="0" borderId="0" xfId="1" applyNumberFormat="1" applyFont="1" applyFill="1" applyAlignment="1" applyProtection="1">
      <alignment horizontal="left" wrapText="1"/>
      <protection hidden="1"/>
    </xf>
    <xf numFmtId="170" fontId="19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29" fillId="0" borderId="0" xfId="1" applyNumberFormat="1" applyFont="1" applyFill="1" applyAlignment="1" applyProtection="1">
      <alignment horizontal="centerContinuous"/>
      <protection hidden="1"/>
    </xf>
    <xf numFmtId="170" fontId="5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4"/>
    <xf numFmtId="0" fontId="1" fillId="0" borderId="0" xfId="4" applyFill="1"/>
    <xf numFmtId="0" fontId="1" fillId="0" borderId="0" xfId="4" applyAlignment="1">
      <alignment horizontal="left"/>
    </xf>
    <xf numFmtId="4" fontId="30" fillId="0" borderId="31" xfId="1" applyNumberFormat="1" applyFont="1" applyFill="1" applyBorder="1" applyAlignment="1" applyProtection="1">
      <protection hidden="1"/>
    </xf>
    <xf numFmtId="0" fontId="31" fillId="0" borderId="31" xfId="1" applyNumberFormat="1" applyFont="1" applyFill="1" applyBorder="1" applyAlignment="1" applyProtection="1">
      <alignment horizontal="right" wrapText="1"/>
      <protection hidden="1"/>
    </xf>
    <xf numFmtId="0" fontId="31" fillId="0" borderId="31" xfId="1" applyNumberFormat="1" applyFont="1" applyFill="1" applyBorder="1" applyAlignment="1" applyProtection="1">
      <alignment wrapText="1"/>
      <protection hidden="1"/>
    </xf>
    <xf numFmtId="0" fontId="30" fillId="0" borderId="32" xfId="1" applyNumberFormat="1" applyFont="1" applyFill="1" applyBorder="1" applyAlignment="1" applyProtection="1">
      <alignment horizontal="center" vertical="justify"/>
      <protection hidden="1"/>
    </xf>
    <xf numFmtId="0" fontId="30" fillId="0" borderId="33" xfId="1" applyNumberFormat="1" applyFont="1" applyFill="1" applyBorder="1" applyAlignment="1" applyProtection="1">
      <alignment horizontal="center" vertical="justify"/>
      <protection hidden="1"/>
    </xf>
    <xf numFmtId="0" fontId="30" fillId="0" borderId="34" xfId="1" applyNumberFormat="1" applyFont="1" applyFill="1" applyBorder="1" applyAlignment="1" applyProtection="1">
      <alignment horizontal="center" vertical="justify"/>
      <protection hidden="1"/>
    </xf>
    <xf numFmtId="0" fontId="30" fillId="0" borderId="35" xfId="1" applyNumberFormat="1" applyFont="1" applyFill="1" applyBorder="1" applyAlignment="1" applyProtection="1">
      <alignment horizontal="justify" vertical="justify"/>
      <protection hidden="1"/>
    </xf>
    <xf numFmtId="166" fontId="31" fillId="0" borderId="12" xfId="1" applyNumberFormat="1" applyFont="1" applyFill="1" applyBorder="1" applyAlignment="1" applyProtection="1">
      <protection hidden="1"/>
    </xf>
    <xf numFmtId="166" fontId="31" fillId="0" borderId="1" xfId="1" applyNumberFormat="1" applyFont="1" applyFill="1" applyBorder="1" applyAlignment="1" applyProtection="1">
      <protection hidden="1"/>
    </xf>
    <xf numFmtId="167" fontId="31" fillId="0" borderId="1" xfId="1" applyNumberFormat="1" applyFont="1" applyFill="1" applyBorder="1" applyAlignment="1" applyProtection="1">
      <alignment horizontal="right" wrapText="1"/>
      <protection hidden="1"/>
    </xf>
    <xf numFmtId="171" fontId="31" fillId="0" borderId="1" xfId="1" applyNumberFormat="1" applyFont="1" applyFill="1" applyBorder="1" applyAlignment="1" applyProtection="1">
      <alignment horizontal="right"/>
      <protection hidden="1"/>
    </xf>
    <xf numFmtId="168" fontId="31" fillId="0" borderId="1" xfId="1" applyNumberFormat="1" applyFont="1" applyFill="1" applyBorder="1" applyAlignment="1" applyProtection="1">
      <alignment wrapText="1"/>
      <protection hidden="1"/>
    </xf>
    <xf numFmtId="167" fontId="31" fillId="0" borderId="1" xfId="1" applyNumberFormat="1" applyFont="1" applyFill="1" applyBorder="1" applyAlignment="1" applyProtection="1">
      <alignment wrapText="1"/>
      <protection hidden="1"/>
    </xf>
    <xf numFmtId="0" fontId="32" fillId="0" borderId="1" xfId="4" applyFont="1" applyBorder="1" applyAlignment="1">
      <alignment horizontal="left" vertical="justify" wrapText="1"/>
    </xf>
    <xf numFmtId="167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30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1" xfId="4" applyBorder="1" applyAlignment="1">
      <alignment horizontal="left" vertical="justify" wrapText="1"/>
    </xf>
    <xf numFmtId="166" fontId="30" fillId="0" borderId="12" xfId="1" applyNumberFormat="1" applyFont="1" applyFill="1" applyBorder="1" applyAlignment="1" applyProtection="1">
      <protection hidden="1"/>
    </xf>
    <xf numFmtId="166" fontId="30" fillId="0" borderId="1" xfId="1" applyNumberFormat="1" applyFont="1" applyFill="1" applyBorder="1" applyAlignment="1" applyProtection="1">
      <protection hidden="1"/>
    </xf>
    <xf numFmtId="167" fontId="30" fillId="0" borderId="1" xfId="1" applyNumberFormat="1" applyFont="1" applyFill="1" applyBorder="1" applyAlignment="1" applyProtection="1">
      <alignment horizontal="right" wrapText="1"/>
      <protection hidden="1"/>
    </xf>
    <xf numFmtId="171" fontId="30" fillId="0" borderId="1" xfId="1" applyNumberFormat="1" applyFont="1" applyFill="1" applyBorder="1" applyAlignment="1" applyProtection="1">
      <alignment horizontal="right"/>
      <protection hidden="1"/>
    </xf>
    <xf numFmtId="168" fontId="30" fillId="0" borderId="1" xfId="1" applyNumberFormat="1" applyFont="1" applyFill="1" applyBorder="1" applyAlignment="1" applyProtection="1">
      <alignment wrapText="1"/>
      <protection hidden="1"/>
    </xf>
    <xf numFmtId="167" fontId="30" fillId="0" borderId="1" xfId="1" applyNumberFormat="1" applyFont="1" applyFill="1" applyBorder="1" applyAlignment="1" applyProtection="1">
      <alignment wrapText="1"/>
      <protection hidden="1"/>
    </xf>
    <xf numFmtId="0" fontId="33" fillId="0" borderId="1" xfId="4" applyFont="1" applyBorder="1" applyAlignment="1">
      <alignment horizontal="left" vertical="justify" wrapText="1"/>
    </xf>
    <xf numFmtId="167" fontId="3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4" applyFont="1" applyFill="1" applyBorder="1"/>
    <xf numFmtId="0" fontId="31" fillId="0" borderId="5" xfId="1" applyNumberFormat="1" applyFont="1" applyFill="1" applyBorder="1" applyAlignment="1" applyProtection="1">
      <alignment vertical="justify" wrapText="1"/>
      <protection hidden="1"/>
    </xf>
    <xf numFmtId="0" fontId="31" fillId="0" borderId="16" xfId="1" applyNumberFormat="1" applyFont="1" applyFill="1" applyBorder="1" applyAlignment="1" applyProtection="1">
      <alignment vertical="justify" wrapText="1"/>
      <protection hidden="1"/>
    </xf>
    <xf numFmtId="0" fontId="31" fillId="0" borderId="13" xfId="1" applyNumberFormat="1" applyFont="1" applyFill="1" applyBorder="1" applyAlignment="1" applyProtection="1">
      <alignment vertical="justify" wrapText="1"/>
      <protection hidden="1"/>
    </xf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3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4" applyFont="1" applyBorder="1" applyAlignment="1">
      <alignment horizontal="justify" vertical="justify" wrapText="1"/>
    </xf>
    <xf numFmtId="0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" xfId="4" applyFont="1" applyBorder="1"/>
    <xf numFmtId="166" fontId="31" fillId="2" borderId="1" xfId="1" applyNumberFormat="1" applyFont="1" applyFill="1" applyBorder="1" applyAlignment="1" applyProtection="1">
      <protection hidden="1"/>
    </xf>
    <xf numFmtId="167" fontId="31" fillId="2" borderId="1" xfId="1" applyNumberFormat="1" applyFont="1" applyFill="1" applyBorder="1" applyAlignment="1" applyProtection="1">
      <alignment horizontal="right" wrapText="1"/>
      <protection hidden="1"/>
    </xf>
    <xf numFmtId="168" fontId="31" fillId="2" borderId="1" xfId="1" applyNumberFormat="1" applyFont="1" applyFill="1" applyBorder="1" applyAlignment="1" applyProtection="1">
      <alignment wrapText="1"/>
      <protection hidden="1"/>
    </xf>
    <xf numFmtId="167" fontId="31" fillId="2" borderId="1" xfId="1" applyNumberFormat="1" applyFont="1" applyFill="1" applyBorder="1" applyAlignment="1" applyProtection="1">
      <alignment wrapText="1"/>
      <protection hidden="1"/>
    </xf>
    <xf numFmtId="0" fontId="31" fillId="2" borderId="5" xfId="1" applyNumberFormat="1" applyFont="1" applyFill="1" applyBorder="1" applyAlignment="1" applyProtection="1">
      <alignment horizontal="left" vertical="justify" wrapText="1"/>
      <protection hidden="1"/>
    </xf>
    <xf numFmtId="0" fontId="31" fillId="2" borderId="16" xfId="1" applyNumberFormat="1" applyFont="1" applyFill="1" applyBorder="1" applyAlignment="1" applyProtection="1">
      <alignment horizontal="left" vertical="justify" wrapText="1"/>
      <protection hidden="1"/>
    </xf>
    <xf numFmtId="0" fontId="31" fillId="2" borderId="13" xfId="1" applyNumberFormat="1" applyFont="1" applyFill="1" applyBorder="1" applyAlignment="1" applyProtection="1">
      <alignment horizontal="left" vertical="justify" wrapText="1"/>
      <protection hidden="1"/>
    </xf>
    <xf numFmtId="167" fontId="30" fillId="0" borderId="30" xfId="1" applyNumberFormat="1" applyFont="1" applyFill="1" applyBorder="1" applyAlignment="1" applyProtection="1">
      <alignment horizontal="justify" vertical="justify" wrapText="1"/>
      <protection hidden="1"/>
    </xf>
    <xf numFmtId="166" fontId="31" fillId="2" borderId="12" xfId="1" applyNumberFormat="1" applyFont="1" applyFill="1" applyBorder="1" applyAlignment="1" applyProtection="1">
      <protection hidden="1"/>
    </xf>
    <xf numFmtId="0" fontId="31" fillId="2" borderId="1" xfId="1" applyNumberFormat="1" applyFont="1" applyFill="1" applyBorder="1" applyAlignment="1" applyProtection="1">
      <alignment horizontal="left" vertical="justify" wrapText="1"/>
      <protection hidden="1"/>
    </xf>
    <xf numFmtId="173" fontId="31" fillId="0" borderId="5" xfId="1" applyNumberFormat="1" applyFont="1" applyFill="1" applyBorder="1" applyAlignment="1" applyProtection="1">
      <alignment horizontal="left" vertical="justify" wrapText="1"/>
      <protection hidden="1"/>
    </xf>
    <xf numFmtId="173" fontId="31" fillId="0" borderId="16" xfId="1" applyNumberFormat="1" applyFont="1" applyFill="1" applyBorder="1" applyAlignment="1" applyProtection="1">
      <alignment horizontal="left" vertical="justify" wrapText="1"/>
      <protection hidden="1"/>
    </xf>
    <xf numFmtId="173" fontId="31" fillId="0" borderId="13" xfId="1" applyNumberFormat="1" applyFont="1" applyFill="1" applyBorder="1" applyAlignment="1" applyProtection="1">
      <alignment horizontal="left" vertical="justify" wrapText="1"/>
      <protection hidden="1"/>
    </xf>
    <xf numFmtId="173" fontId="3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0" fillId="2" borderId="13" xfId="1" applyNumberFormat="1" applyFont="1" applyFill="1" applyBorder="1" applyAlignment="1" applyProtection="1">
      <alignment horizontal="justify" vertical="justify" wrapText="1"/>
      <protection hidden="1"/>
    </xf>
    <xf numFmtId="169" fontId="30" fillId="2" borderId="1" xfId="1" applyNumberFormat="1" applyFont="1" applyFill="1" applyBorder="1" applyAlignment="1" applyProtection="1">
      <alignment horizontal="justify" vertical="justify" wrapText="1"/>
      <protection hidden="1"/>
    </xf>
    <xf numFmtId="167" fontId="30" fillId="2" borderId="30" xfId="1" applyNumberFormat="1" applyFont="1" applyFill="1" applyBorder="1" applyAlignment="1" applyProtection="1">
      <alignment horizontal="justify" vertical="justify" wrapText="1"/>
      <protection hidden="1"/>
    </xf>
    <xf numFmtId="166" fontId="30" fillId="2" borderId="12" xfId="1" applyNumberFormat="1" applyFont="1" applyFill="1" applyBorder="1" applyAlignment="1" applyProtection="1">
      <protection hidden="1"/>
    </xf>
    <xf numFmtId="166" fontId="30" fillId="2" borderId="1" xfId="1" applyNumberFormat="1" applyFont="1" applyFill="1" applyBorder="1" applyAlignment="1" applyProtection="1">
      <protection hidden="1"/>
    </xf>
    <xf numFmtId="167" fontId="30" fillId="2" borderId="1" xfId="1" applyNumberFormat="1" applyFont="1" applyFill="1" applyBorder="1" applyAlignment="1" applyProtection="1">
      <alignment horizontal="right" wrapText="1"/>
      <protection hidden="1"/>
    </xf>
    <xf numFmtId="171" fontId="30" fillId="2" borderId="1" xfId="1" applyNumberFormat="1" applyFont="1" applyFill="1" applyBorder="1" applyAlignment="1" applyProtection="1">
      <alignment horizontal="right"/>
      <protection hidden="1"/>
    </xf>
    <xf numFmtId="168" fontId="30" fillId="2" borderId="1" xfId="1" applyNumberFormat="1" applyFont="1" applyFill="1" applyBorder="1" applyAlignment="1" applyProtection="1">
      <alignment wrapText="1"/>
      <protection hidden="1"/>
    </xf>
    <xf numFmtId="167" fontId="30" fillId="2" borderId="1" xfId="1" applyNumberFormat="1" applyFont="1" applyFill="1" applyBorder="1" applyAlignment="1" applyProtection="1">
      <alignment wrapText="1"/>
      <protection hidden="1"/>
    </xf>
    <xf numFmtId="0" fontId="30" fillId="2" borderId="5" xfId="1" applyNumberFormat="1" applyFont="1" applyFill="1" applyBorder="1" applyAlignment="1" applyProtection="1">
      <alignment horizontal="justify" vertical="justify" wrapText="1"/>
      <protection hidden="1"/>
    </xf>
    <xf numFmtId="0" fontId="30" fillId="2" borderId="16" xfId="1" applyNumberFormat="1" applyFont="1" applyFill="1" applyBorder="1" applyAlignment="1" applyProtection="1">
      <alignment horizontal="justify" vertical="justify" wrapText="1"/>
      <protection hidden="1"/>
    </xf>
    <xf numFmtId="0" fontId="30" fillId="2" borderId="13" xfId="1" applyNumberFormat="1" applyFont="1" applyFill="1" applyBorder="1" applyAlignment="1" applyProtection="1">
      <alignment horizontal="justify" vertical="justify" wrapText="1"/>
      <protection hidden="1"/>
    </xf>
    <xf numFmtId="166" fontId="30" fillId="2" borderId="36" xfId="1" applyNumberFormat="1" applyFont="1" applyFill="1" applyBorder="1" applyAlignment="1" applyProtection="1">
      <protection hidden="1"/>
    </xf>
    <xf numFmtId="166" fontId="30" fillId="2" borderId="21" xfId="1" applyNumberFormat="1" applyFont="1" applyFill="1" applyBorder="1" applyAlignment="1" applyProtection="1">
      <protection hidden="1"/>
    </xf>
    <xf numFmtId="166" fontId="30" fillId="0" borderId="21" xfId="1" applyNumberFormat="1" applyFont="1" applyFill="1" applyBorder="1" applyAlignment="1" applyProtection="1">
      <protection hidden="1"/>
    </xf>
    <xf numFmtId="167" fontId="30" fillId="2" borderId="21" xfId="1" applyNumberFormat="1" applyFont="1" applyFill="1" applyBorder="1" applyAlignment="1" applyProtection="1">
      <alignment horizontal="right" wrapText="1"/>
      <protection hidden="1"/>
    </xf>
    <xf numFmtId="171" fontId="30" fillId="2" borderId="21" xfId="1" applyNumberFormat="1" applyFont="1" applyFill="1" applyBorder="1" applyAlignment="1" applyProtection="1">
      <alignment horizontal="right"/>
      <protection hidden="1"/>
    </xf>
    <xf numFmtId="168" fontId="30" fillId="2" borderId="21" xfId="1" applyNumberFormat="1" applyFont="1" applyFill="1" applyBorder="1" applyAlignment="1" applyProtection="1">
      <alignment wrapText="1"/>
      <protection hidden="1"/>
    </xf>
    <xf numFmtId="167" fontId="30" fillId="2" borderId="21" xfId="1" applyNumberFormat="1" applyFont="1" applyFill="1" applyBorder="1" applyAlignment="1" applyProtection="1">
      <alignment wrapText="1"/>
      <protection hidden="1"/>
    </xf>
    <xf numFmtId="167" fontId="30" fillId="2" borderId="37" xfId="1" applyNumberFormat="1" applyFont="1" applyFill="1" applyBorder="1" applyAlignment="1" applyProtection="1">
      <alignment horizontal="justify" vertical="justify" wrapText="1"/>
      <protection hidden="1"/>
    </xf>
    <xf numFmtId="167" fontId="30" fillId="2" borderId="38" xfId="1" applyNumberFormat="1" applyFont="1" applyFill="1" applyBorder="1" applyAlignment="1" applyProtection="1">
      <alignment horizontal="justify" vertical="justify" wrapText="1"/>
      <protection hidden="1"/>
    </xf>
    <xf numFmtId="167" fontId="30" fillId="2" borderId="39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4" applyBorder="1"/>
    <xf numFmtId="0" fontId="32" fillId="0" borderId="1" xfId="4" applyFont="1" applyFill="1" applyBorder="1" applyAlignment="1">
      <alignment horizontal="right"/>
    </xf>
    <xf numFmtId="0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1" fillId="0" borderId="1" xfId="1" applyNumberFormat="1" applyFont="1" applyFill="1" applyBorder="1" applyAlignment="1" applyProtection="1">
      <alignment horizontal="center" vertical="justify" wrapText="1"/>
      <protection hidden="1"/>
    </xf>
    <xf numFmtId="166" fontId="31" fillId="0" borderId="2" xfId="1" applyNumberFormat="1" applyFont="1" applyFill="1" applyBorder="1" applyAlignment="1" applyProtection="1">
      <protection hidden="1"/>
    </xf>
    <xf numFmtId="167" fontId="31" fillId="0" borderId="2" xfId="1" applyNumberFormat="1" applyFont="1" applyFill="1" applyBorder="1" applyAlignment="1" applyProtection="1">
      <alignment horizontal="right" wrapText="1"/>
      <protection hidden="1"/>
    </xf>
    <xf numFmtId="168" fontId="31" fillId="0" borderId="2" xfId="1" applyNumberFormat="1" applyFont="1" applyFill="1" applyBorder="1" applyAlignment="1" applyProtection="1">
      <alignment wrapText="1"/>
      <protection hidden="1"/>
    </xf>
    <xf numFmtId="167" fontId="31" fillId="0" borderId="2" xfId="1" applyNumberFormat="1" applyFont="1" applyFill="1" applyBorder="1" applyAlignment="1" applyProtection="1">
      <alignment wrapText="1"/>
      <protection hidden="1"/>
    </xf>
    <xf numFmtId="0" fontId="31" fillId="0" borderId="2" xfId="1" applyNumberFormat="1" applyFont="1" applyFill="1" applyBorder="1" applyAlignment="1" applyProtection="1">
      <alignment horizontal="center" vertical="justify" wrapText="1"/>
      <protection hidden="1"/>
    </xf>
    <xf numFmtId="0" fontId="30" fillId="0" borderId="2" xfId="1" applyNumberFormat="1" applyFont="1" applyFill="1" applyBorder="1" applyAlignment="1" applyProtection="1">
      <alignment horizontal="justify" vertical="justify" wrapText="1"/>
      <protection hidden="1"/>
    </xf>
    <xf numFmtId="167" fontId="30" fillId="0" borderId="17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13" xfId="1" applyNumberFormat="1" applyFont="1" applyFill="1" applyBorder="1" applyAlignment="1" applyProtection="1">
      <alignment horizontal="justify" vertical="justify" wrapText="1"/>
      <protection hidden="1"/>
    </xf>
    <xf numFmtId="167" fontId="30" fillId="0" borderId="5" xfId="1" applyNumberFormat="1" applyFont="1" applyFill="1" applyBorder="1" applyAlignment="1" applyProtection="1">
      <alignment horizontal="justify" vertical="justify" wrapText="1"/>
      <protection hidden="1"/>
    </xf>
    <xf numFmtId="167" fontId="30" fillId="0" borderId="16" xfId="1" applyNumberFormat="1" applyFont="1" applyFill="1" applyBorder="1" applyAlignment="1" applyProtection="1">
      <alignment horizontal="justify" vertical="justify" wrapText="1"/>
      <protection hidden="1"/>
    </xf>
    <xf numFmtId="167" fontId="30" fillId="0" borderId="17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1" xfId="4" applyFont="1" applyFill="1" applyBorder="1" applyAlignment="1">
      <alignment horizontal="right"/>
    </xf>
    <xf numFmtId="0" fontId="32" fillId="0" borderId="5" xfId="4" applyFont="1" applyBorder="1" applyAlignment="1">
      <alignment horizontal="left" vertical="distributed"/>
    </xf>
    <xf numFmtId="0" fontId="32" fillId="0" borderId="16" xfId="4" applyFont="1" applyBorder="1" applyAlignment="1">
      <alignment horizontal="left" vertical="distributed"/>
    </xf>
    <xf numFmtId="0" fontId="32" fillId="0" borderId="13" xfId="4" applyFont="1" applyBorder="1" applyAlignment="1">
      <alignment horizontal="left" vertical="distributed"/>
    </xf>
    <xf numFmtId="0" fontId="35" fillId="0" borderId="5" xfId="4" applyFont="1" applyBorder="1" applyAlignment="1">
      <alignment horizontal="left" vertical="justify" wrapText="1"/>
    </xf>
    <xf numFmtId="0" fontId="35" fillId="0" borderId="16" xfId="4" applyFont="1" applyBorder="1" applyAlignment="1">
      <alignment horizontal="left" vertical="justify" wrapText="1"/>
    </xf>
    <xf numFmtId="0" fontId="30" fillId="0" borderId="5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13" xfId="1" applyNumberFormat="1" applyFont="1" applyFill="1" applyBorder="1" applyAlignment="1" applyProtection="1">
      <alignment horizontal="left" vertical="justify" wrapText="1"/>
      <protection hidden="1"/>
    </xf>
    <xf numFmtId="173" fontId="31" fillId="0" borderId="13" xfId="1" applyNumberFormat="1" applyFont="1" applyFill="1" applyBorder="1" applyAlignment="1" applyProtection="1">
      <alignment horizontal="justify" vertical="justify" wrapText="1"/>
      <protection hidden="1"/>
    </xf>
    <xf numFmtId="173" fontId="31" fillId="2" borderId="5" xfId="1" applyNumberFormat="1" applyFont="1" applyFill="1" applyBorder="1" applyAlignment="1" applyProtection="1">
      <alignment horizontal="left" vertical="justify" wrapText="1"/>
      <protection hidden="1"/>
    </xf>
    <xf numFmtId="173" fontId="31" fillId="2" borderId="16" xfId="1" applyNumberFormat="1" applyFont="1" applyFill="1" applyBorder="1" applyAlignment="1" applyProtection="1">
      <alignment horizontal="left" vertical="justify" wrapText="1"/>
      <protection hidden="1"/>
    </xf>
    <xf numFmtId="173" fontId="31" fillId="2" borderId="13" xfId="1" applyNumberFormat="1" applyFont="1" applyFill="1" applyBorder="1" applyAlignment="1" applyProtection="1">
      <alignment horizontal="left" vertical="justify" wrapText="1"/>
      <protection hidden="1"/>
    </xf>
    <xf numFmtId="0" fontId="31" fillId="2" borderId="13" xfId="1" applyNumberFormat="1" applyFont="1" applyFill="1" applyBorder="1" applyAlignment="1" applyProtection="1">
      <alignment vertical="justify" wrapText="1"/>
      <protection hidden="1"/>
    </xf>
    <xf numFmtId="171" fontId="32" fillId="0" borderId="1" xfId="4" applyNumberFormat="1" applyFont="1" applyBorder="1"/>
    <xf numFmtId="0" fontId="34" fillId="0" borderId="5" xfId="4" applyFont="1" applyBorder="1" applyAlignment="1">
      <alignment horizontal="justify" vertical="justify" wrapText="1"/>
    </xf>
    <xf numFmtId="0" fontId="34" fillId="0" borderId="16" xfId="4" applyFont="1" applyBorder="1" applyAlignment="1">
      <alignment horizontal="justify" vertical="justify" wrapText="1"/>
    </xf>
    <xf numFmtId="0" fontId="34" fillId="0" borderId="13" xfId="4" applyFont="1" applyBorder="1" applyAlignment="1">
      <alignment horizontal="justify" vertical="justify" wrapText="1"/>
    </xf>
    <xf numFmtId="0" fontId="1" fillId="0" borderId="1" xfId="4" applyBorder="1" applyAlignment="1">
      <alignment horizontal="justify" vertical="justify" wrapText="1"/>
    </xf>
    <xf numFmtId="0" fontId="1" fillId="0" borderId="5" xfId="4" applyBorder="1" applyAlignment="1">
      <alignment horizontal="justify" vertical="justify" wrapText="1"/>
    </xf>
    <xf numFmtId="0" fontId="1" fillId="0" borderId="16" xfId="4" applyBorder="1" applyAlignment="1">
      <alignment horizontal="justify" vertical="justify" wrapText="1"/>
    </xf>
    <xf numFmtId="171" fontId="33" fillId="0" borderId="1" xfId="4" applyNumberFormat="1" applyFont="1" applyBorder="1"/>
    <xf numFmtId="0" fontId="34" fillId="0" borderId="1" xfId="4" applyFont="1" applyBorder="1" applyAlignment="1">
      <alignment horizontal="left" vertical="justify" wrapText="1"/>
    </xf>
    <xf numFmtId="0" fontId="30" fillId="0" borderId="1" xfId="1" applyNumberFormat="1" applyFont="1" applyFill="1" applyBorder="1" applyAlignment="1" applyProtection="1">
      <alignment horizontal="left" vertical="justify" wrapText="1"/>
      <protection hidden="1"/>
    </xf>
    <xf numFmtId="167" fontId="30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5" xfId="4" applyFont="1" applyBorder="1" applyAlignment="1">
      <alignment horizontal="left" wrapText="1"/>
    </xf>
    <xf numFmtId="0" fontId="34" fillId="0" borderId="16" xfId="4" applyFont="1" applyBorder="1" applyAlignment="1">
      <alignment horizontal="left" wrapText="1"/>
    </xf>
    <xf numFmtId="0" fontId="34" fillId="0" borderId="13" xfId="4" applyFont="1" applyBorder="1" applyAlignment="1">
      <alignment horizontal="left" wrapText="1"/>
    </xf>
    <xf numFmtId="0" fontId="31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5" xfId="4" applyFont="1" applyBorder="1" applyAlignment="1">
      <alignment horizontal="left" wrapText="1"/>
    </xf>
    <xf numFmtId="0" fontId="36" fillId="0" borderId="16" xfId="4" applyFont="1" applyBorder="1" applyAlignment="1">
      <alignment horizontal="left" wrapText="1"/>
    </xf>
    <xf numFmtId="0" fontId="36" fillId="0" borderId="13" xfId="4" applyFont="1" applyBorder="1" applyAlignment="1">
      <alignment horizontal="left" wrapText="1"/>
    </xf>
    <xf numFmtId="171" fontId="32" fillId="0" borderId="1" xfId="4" applyNumberFormat="1" applyFont="1" applyFill="1" applyBorder="1"/>
    <xf numFmtId="0" fontId="34" fillId="0" borderId="5" xfId="4" applyFont="1" applyBorder="1" applyAlignment="1">
      <alignment horizontal="left" vertical="justify" wrapText="1"/>
    </xf>
    <xf numFmtId="0" fontId="34" fillId="0" borderId="16" xfId="4" applyFont="1" applyBorder="1" applyAlignment="1">
      <alignment horizontal="left" vertical="justify" wrapText="1"/>
    </xf>
    <xf numFmtId="167" fontId="30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16" xfId="1" applyNumberFormat="1" applyFont="1" applyFill="1" applyBorder="1" applyAlignment="1" applyProtection="1">
      <alignment horizontal="justify" vertical="justify" wrapText="1"/>
      <protection hidden="1"/>
    </xf>
    <xf numFmtId="166" fontId="30" fillId="0" borderId="36" xfId="1" applyNumberFormat="1" applyFont="1" applyFill="1" applyBorder="1" applyAlignment="1" applyProtection="1">
      <protection hidden="1"/>
    </xf>
    <xf numFmtId="167" fontId="30" fillId="0" borderId="21" xfId="1" applyNumberFormat="1" applyFont="1" applyFill="1" applyBorder="1" applyAlignment="1" applyProtection="1">
      <alignment horizontal="right" wrapText="1"/>
      <protection hidden="1"/>
    </xf>
    <xf numFmtId="171" fontId="33" fillId="0" borderId="21" xfId="4" applyNumberFormat="1" applyFont="1" applyBorder="1"/>
    <xf numFmtId="168" fontId="30" fillId="0" borderId="21" xfId="1" applyNumberFormat="1" applyFont="1" applyFill="1" applyBorder="1" applyAlignment="1" applyProtection="1">
      <alignment wrapText="1"/>
      <protection hidden="1"/>
    </xf>
    <xf numFmtId="167" fontId="30" fillId="0" borderId="21" xfId="1" applyNumberFormat="1" applyFont="1" applyFill="1" applyBorder="1" applyAlignment="1" applyProtection="1">
      <alignment wrapText="1"/>
      <protection hidden="1"/>
    </xf>
    <xf numFmtId="0" fontId="37" fillId="0" borderId="37" xfId="4" applyFont="1" applyBorder="1" applyAlignment="1">
      <alignment horizontal="justify" vertical="justify" wrapText="1"/>
    </xf>
    <xf numFmtId="0" fontId="37" fillId="0" borderId="38" xfId="4" applyFont="1" applyBorder="1" applyAlignment="1">
      <alignment horizontal="justify" vertical="justify" wrapText="1"/>
    </xf>
    <xf numFmtId="0" fontId="30" fillId="0" borderId="38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21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1" xfId="4" applyBorder="1" applyAlignment="1"/>
    <xf numFmtId="0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40" xfId="1" applyNumberFormat="1" applyFont="1" applyFill="1" applyBorder="1" applyAlignment="1" applyProtection="1">
      <alignment horizontal="justify" vertical="justify" wrapText="1"/>
      <protection hidden="1"/>
    </xf>
    <xf numFmtId="169" fontId="30" fillId="0" borderId="40" xfId="1" applyNumberFormat="1" applyFont="1" applyFill="1" applyBorder="1" applyAlignment="1" applyProtection="1">
      <alignment horizontal="justify" vertical="justify" wrapText="1"/>
      <protection hidden="1"/>
    </xf>
    <xf numFmtId="167" fontId="30" fillId="0" borderId="4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0" xfId="4" applyFont="1"/>
    <xf numFmtId="0" fontId="32" fillId="0" borderId="1" xfId="4" applyFont="1" applyBorder="1" applyAlignment="1">
      <alignment horizontal="left" wrapText="1"/>
    </xf>
    <xf numFmtId="1" fontId="32" fillId="0" borderId="1" xfId="4" applyNumberFormat="1" applyFont="1" applyBorder="1"/>
    <xf numFmtId="173" fontId="31" fillId="0" borderId="16" xfId="1" applyNumberFormat="1" applyFont="1" applyFill="1" applyBorder="1" applyAlignment="1" applyProtection="1">
      <alignment horizontal="left" vertical="justify" wrapText="1"/>
      <protection hidden="1"/>
    </xf>
    <xf numFmtId="173" fontId="31" fillId="0" borderId="13" xfId="1" applyNumberFormat="1" applyFont="1" applyFill="1" applyBorder="1" applyAlignment="1" applyProtection="1">
      <alignment horizontal="left" vertical="justify" wrapText="1"/>
      <protection hidden="1"/>
    </xf>
    <xf numFmtId="167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30" fillId="0" borderId="30" xfId="1" applyNumberFormat="1" applyFont="1" applyFill="1" applyBorder="1" applyAlignment="1" applyProtection="1">
      <alignment horizontal="justify" vertical="justify" wrapText="1"/>
      <protection hidden="1"/>
    </xf>
    <xf numFmtId="4" fontId="33" fillId="0" borderId="18" xfId="4" applyNumberFormat="1" applyFont="1" applyBorder="1" applyAlignment="1">
      <alignment horizontal="right" vertical="center" wrapText="1"/>
    </xf>
    <xf numFmtId="4" fontId="30" fillId="0" borderId="20" xfId="1" applyNumberFormat="1" applyFont="1" applyFill="1" applyBorder="1" applyAlignment="1" applyProtection="1">
      <alignment horizontal="right" vertical="center" wrapText="1"/>
      <protection hidden="1"/>
    </xf>
    <xf numFmtId="167" fontId="30" fillId="0" borderId="20" xfId="1" applyNumberFormat="1" applyFont="1" applyFill="1" applyBorder="1" applyAlignment="1" applyProtection="1">
      <alignment horizontal="right" vertical="top" wrapText="1"/>
      <protection hidden="1"/>
    </xf>
    <xf numFmtId="171" fontId="30" fillId="0" borderId="20" xfId="1" applyNumberFormat="1" applyFont="1" applyFill="1" applyBorder="1" applyAlignment="1" applyProtection="1">
      <alignment horizontal="right" vertical="top" wrapText="1"/>
      <protection hidden="1"/>
    </xf>
    <xf numFmtId="168" fontId="30" fillId="0" borderId="20" xfId="1" applyNumberFormat="1" applyFont="1" applyFill="1" applyBorder="1" applyAlignment="1" applyProtection="1">
      <alignment horizontal="right" vertical="top" wrapText="1"/>
      <protection hidden="1"/>
    </xf>
    <xf numFmtId="0" fontId="30" fillId="0" borderId="20" xfId="1" applyNumberFormat="1" applyFont="1" applyFill="1" applyBorder="1" applyAlignment="1" applyProtection="1">
      <alignment horizontal="right" vertical="top" wrapText="1"/>
      <protection hidden="1"/>
    </xf>
    <xf numFmtId="0" fontId="30" fillId="0" borderId="20" xfId="1" applyNumberFormat="1" applyFont="1" applyFill="1" applyBorder="1" applyAlignment="1" applyProtection="1">
      <alignment horizontal="center" vertical="justify"/>
      <protection hidden="1"/>
    </xf>
    <xf numFmtId="0" fontId="30" fillId="0" borderId="42" xfId="1" applyNumberFormat="1" applyFont="1" applyFill="1" applyBorder="1" applyAlignment="1" applyProtection="1">
      <alignment horizontal="center" vertical="justify"/>
      <protection hidden="1"/>
    </xf>
    <xf numFmtId="0" fontId="33" fillId="0" borderId="18" xfId="4" applyFont="1" applyBorder="1" applyAlignment="1">
      <alignment horizontal="center" vertical="center" wrapText="1"/>
    </xf>
    <xf numFmtId="0" fontId="30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30" fillId="0" borderId="20" xfId="1" applyNumberFormat="1" applyFont="1" applyFill="1" applyBorder="1" applyAlignment="1" applyProtection="1">
      <alignment horizontal="center" vertical="center"/>
      <protection hidden="1"/>
    </xf>
    <xf numFmtId="0" fontId="30" fillId="0" borderId="42" xfId="1" applyNumberFormat="1" applyFont="1" applyFill="1" applyBorder="1" applyAlignment="1" applyProtection="1">
      <alignment horizontal="center" vertical="center"/>
      <protection hidden="1"/>
    </xf>
    <xf numFmtId="0" fontId="32" fillId="0" borderId="0" xfId="4" applyFont="1" applyAlignment="1">
      <alignment horizontal="right"/>
    </xf>
    <xf numFmtId="0" fontId="18" fillId="0" borderId="0" xfId="1" applyFont="1" applyProtection="1">
      <protection hidden="1"/>
    </xf>
    <xf numFmtId="0" fontId="4" fillId="0" borderId="0" xfId="1" applyNumberFormat="1" applyFont="1" applyFill="1" applyAlignment="1" applyProtection="1">
      <alignment horizontal="right" vertical="top"/>
      <protection hidden="1"/>
    </xf>
    <xf numFmtId="0" fontId="4" fillId="0" borderId="0" xfId="1" applyNumberFormat="1" applyFont="1" applyFill="1" applyAlignment="1" applyProtection="1">
      <alignment horizontal="centerContinuous" vertical="top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center" wrapText="1"/>
      <protection hidden="1"/>
    </xf>
    <xf numFmtId="0" fontId="18" fillId="0" borderId="0" xfId="1" applyFont="1"/>
    <xf numFmtId="0" fontId="18" fillId="0" borderId="0" xfId="1" applyFont="1" applyFill="1"/>
    <xf numFmtId="0" fontId="18" fillId="0" borderId="0" xfId="1" applyFont="1" applyAlignment="1" applyProtection="1">
      <protection hidden="1"/>
    </xf>
    <xf numFmtId="0" fontId="18" fillId="0" borderId="0" xfId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Font="1" applyAlignment="1" applyProtection="1">
      <alignment horizontal="justify" vertical="justify"/>
      <protection hidden="1"/>
    </xf>
    <xf numFmtId="0" fontId="38" fillId="0" borderId="0" xfId="0" applyFont="1"/>
    <xf numFmtId="0" fontId="5" fillId="0" borderId="0" xfId="2" applyFill="1" applyProtection="1">
      <protection hidden="1"/>
    </xf>
    <xf numFmtId="0" fontId="19" fillId="0" borderId="0" xfId="2" applyNumberFormat="1" applyFont="1" applyFill="1" applyAlignment="1" applyProtection="1">
      <alignment horizontal="center" vertical="distributed"/>
      <protection hidden="1"/>
    </xf>
    <xf numFmtId="0" fontId="19" fillId="0" borderId="0" xfId="2" applyNumberFormat="1" applyFont="1" applyFill="1" applyAlignment="1" applyProtection="1">
      <alignment vertical="distributed"/>
      <protection hidden="1"/>
    </xf>
    <xf numFmtId="0" fontId="22" fillId="0" borderId="43" xfId="3" applyNumberFormat="1" applyFont="1" applyFill="1" applyBorder="1" applyAlignment="1" applyProtection="1">
      <alignment horizontal="center" vertical="center"/>
      <protection hidden="1"/>
    </xf>
    <xf numFmtId="0" fontId="22" fillId="0" borderId="44" xfId="3" applyNumberFormat="1" applyFont="1" applyFill="1" applyBorder="1" applyAlignment="1" applyProtection="1">
      <alignment horizontal="center" vertical="center"/>
      <protection hidden="1"/>
    </xf>
    <xf numFmtId="0" fontId="22" fillId="0" borderId="45" xfId="3" applyNumberFormat="1" applyFont="1" applyFill="1" applyBorder="1" applyAlignment="1" applyProtection="1">
      <alignment horizontal="center" vertical="center"/>
      <protection hidden="1"/>
    </xf>
    <xf numFmtId="0" fontId="22" fillId="0" borderId="25" xfId="3" applyNumberFormat="1" applyFont="1" applyFill="1" applyBorder="1" applyAlignment="1" applyProtection="1">
      <alignment horizontal="center" vertical="center"/>
      <protection hidden="1"/>
    </xf>
    <xf numFmtId="0" fontId="22" fillId="0" borderId="11" xfId="3" applyNumberFormat="1" applyFont="1" applyFill="1" applyBorder="1" applyAlignment="1" applyProtection="1">
      <alignment horizontal="center" vertical="center" wrapText="1"/>
      <protection hidden="1"/>
    </xf>
    <xf numFmtId="0" fontId="22" fillId="0" borderId="25" xfId="3" applyNumberFormat="1" applyFont="1" applyFill="1" applyBorder="1" applyAlignment="1" applyProtection="1">
      <alignment horizontal="center" vertical="center" wrapText="1"/>
      <protection hidden="1"/>
    </xf>
    <xf numFmtId="0" fontId="22" fillId="0" borderId="46" xfId="3" applyNumberFormat="1" applyFont="1" applyFill="1" applyBorder="1" applyAlignment="1" applyProtection="1">
      <alignment horizontal="center" vertical="center"/>
      <protection hidden="1"/>
    </xf>
    <xf numFmtId="0" fontId="22" fillId="0" borderId="47" xfId="3" applyNumberFormat="1" applyFont="1" applyFill="1" applyBorder="1" applyAlignment="1" applyProtection="1">
      <alignment horizontal="center" vertical="center"/>
      <protection hidden="1"/>
    </xf>
    <xf numFmtId="0" fontId="22" fillId="0" borderId="48" xfId="3" applyNumberFormat="1" applyFont="1" applyFill="1" applyBorder="1" applyAlignment="1" applyProtection="1">
      <alignment horizontal="center" vertical="center"/>
      <protection hidden="1"/>
    </xf>
    <xf numFmtId="0" fontId="19" fillId="0" borderId="42" xfId="3" applyNumberFormat="1" applyFont="1" applyFill="1" applyBorder="1" applyAlignment="1" applyProtection="1">
      <alignment wrapText="1"/>
      <protection hidden="1"/>
    </xf>
    <xf numFmtId="0" fontId="19" fillId="0" borderId="23" xfId="3" applyNumberFormat="1" applyFont="1" applyFill="1" applyBorder="1" applyAlignment="1" applyProtection="1">
      <alignment wrapText="1"/>
      <protection hidden="1"/>
    </xf>
    <xf numFmtId="171" fontId="5" fillId="0" borderId="19" xfId="3" applyNumberFormat="1" applyFont="1" applyFill="1" applyBorder="1" applyAlignment="1" applyProtection="1">
      <protection hidden="1"/>
    </xf>
    <xf numFmtId="168" fontId="5" fillId="0" borderId="19" xfId="3" applyNumberFormat="1" applyFont="1" applyFill="1" applyBorder="1" applyAlignment="1" applyProtection="1">
      <protection hidden="1"/>
    </xf>
    <xf numFmtId="167" fontId="5" fillId="0" borderId="20" xfId="3" applyNumberFormat="1" applyFont="1" applyFill="1" applyBorder="1" applyAlignment="1" applyProtection="1">
      <protection hidden="1"/>
    </xf>
    <xf numFmtId="166" fontId="5" fillId="0" borderId="19" xfId="3" applyNumberFormat="1" applyFont="1" applyFill="1" applyBorder="1" applyAlignment="1" applyProtection="1">
      <protection hidden="1"/>
    </xf>
    <xf numFmtId="166" fontId="5" fillId="0" borderId="20" xfId="3" applyNumberFormat="1" applyFont="1" applyFill="1" applyBorder="1" applyAlignment="1" applyProtection="1">
      <protection hidden="1"/>
    </xf>
    <xf numFmtId="0" fontId="19" fillId="0" borderId="17" xfId="3" applyNumberFormat="1" applyFont="1" applyBorder="1" applyProtection="1">
      <protection hidden="1"/>
    </xf>
    <xf numFmtId="0" fontId="19" fillId="0" borderId="1" xfId="3" applyNumberFormat="1" applyFont="1" applyFill="1" applyBorder="1" applyAlignment="1" applyProtection="1">
      <alignment wrapText="1"/>
      <protection hidden="1"/>
    </xf>
    <xf numFmtId="0" fontId="19" fillId="0" borderId="13" xfId="3" applyNumberFormat="1" applyFont="1" applyFill="1" applyBorder="1" applyAlignment="1" applyProtection="1">
      <alignment wrapText="1"/>
      <protection hidden="1"/>
    </xf>
    <xf numFmtId="171" fontId="19" fillId="0" borderId="13" xfId="3" applyNumberFormat="1" applyFont="1" applyFill="1" applyBorder="1" applyAlignment="1" applyProtection="1">
      <protection hidden="1"/>
    </xf>
    <xf numFmtId="168" fontId="19" fillId="0" borderId="13" xfId="3" applyNumberFormat="1" applyFont="1" applyFill="1" applyBorder="1" applyAlignment="1" applyProtection="1">
      <protection hidden="1"/>
    </xf>
    <xf numFmtId="167" fontId="19" fillId="0" borderId="1" xfId="3" applyNumberFormat="1" applyFont="1" applyFill="1" applyBorder="1" applyAlignment="1" applyProtection="1">
      <protection hidden="1"/>
    </xf>
    <xf numFmtId="166" fontId="19" fillId="0" borderId="13" xfId="3" applyNumberFormat="1" applyFont="1" applyFill="1" applyBorder="1" applyAlignment="1" applyProtection="1">
      <protection hidden="1"/>
    </xf>
    <xf numFmtId="166" fontId="19" fillId="0" borderId="1" xfId="3" applyNumberFormat="1" applyFont="1" applyFill="1" applyBorder="1" applyAlignment="1" applyProtection="1">
      <protection hidden="1"/>
    </xf>
    <xf numFmtId="0" fontId="5" fillId="0" borderId="30" xfId="3" applyNumberFormat="1" applyFont="1" applyFill="1" applyBorder="1" applyAlignment="1" applyProtection="1">
      <alignment wrapText="1"/>
      <protection hidden="1"/>
    </xf>
    <xf numFmtId="0" fontId="5" fillId="0" borderId="17" xfId="3" applyNumberFormat="1" applyFont="1" applyFill="1" applyBorder="1" applyAlignment="1" applyProtection="1">
      <alignment wrapText="1"/>
      <protection hidden="1"/>
    </xf>
    <xf numFmtId="171" fontId="5" fillId="0" borderId="13" xfId="3" applyNumberFormat="1" applyFont="1" applyFill="1" applyBorder="1" applyAlignment="1" applyProtection="1">
      <protection hidden="1"/>
    </xf>
    <xf numFmtId="168" fontId="5" fillId="0" borderId="13" xfId="3" applyNumberFormat="1" applyFont="1" applyFill="1" applyBorder="1" applyAlignment="1" applyProtection="1">
      <protection hidden="1"/>
    </xf>
    <xf numFmtId="167" fontId="5" fillId="0" borderId="1" xfId="3" applyNumberFormat="1" applyFont="1" applyFill="1" applyBorder="1" applyAlignment="1" applyProtection="1">
      <protection hidden="1"/>
    </xf>
    <xf numFmtId="166" fontId="5" fillId="0" borderId="13" xfId="3" applyNumberFormat="1" applyFont="1" applyFill="1" applyBorder="1" applyAlignment="1" applyProtection="1">
      <protection hidden="1"/>
    </xf>
    <xf numFmtId="166" fontId="5" fillId="0" borderId="1" xfId="3" applyNumberFormat="1" applyFont="1" applyFill="1" applyBorder="1" applyAlignment="1" applyProtection="1">
      <protection hidden="1"/>
    </xf>
    <xf numFmtId="0" fontId="21" fillId="0" borderId="30" xfId="3" applyNumberFormat="1" applyFont="1" applyFill="1" applyBorder="1" applyAlignment="1" applyProtection="1">
      <alignment wrapText="1"/>
      <protection hidden="1"/>
    </xf>
    <xf numFmtId="0" fontId="21" fillId="0" borderId="17" xfId="3" applyNumberFormat="1" applyFont="1" applyFill="1" applyBorder="1" applyAlignment="1" applyProtection="1">
      <alignment wrapText="1"/>
      <protection hidden="1"/>
    </xf>
    <xf numFmtId="171" fontId="21" fillId="0" borderId="13" xfId="3" applyNumberFormat="1" applyFont="1" applyFill="1" applyBorder="1" applyAlignment="1" applyProtection="1">
      <protection hidden="1"/>
    </xf>
    <xf numFmtId="168" fontId="21" fillId="0" borderId="13" xfId="3" applyNumberFormat="1" applyFont="1" applyFill="1" applyBorder="1" applyAlignment="1" applyProtection="1">
      <protection hidden="1"/>
    </xf>
    <xf numFmtId="167" fontId="21" fillId="0" borderId="1" xfId="3" applyNumberFormat="1" applyFont="1" applyFill="1" applyBorder="1" applyAlignment="1" applyProtection="1">
      <protection hidden="1"/>
    </xf>
    <xf numFmtId="166" fontId="21" fillId="0" borderId="13" xfId="3" applyNumberFormat="1" applyFont="1" applyFill="1" applyBorder="1" applyAlignment="1" applyProtection="1">
      <protection hidden="1"/>
    </xf>
    <xf numFmtId="166" fontId="21" fillId="0" borderId="1" xfId="3" applyNumberFormat="1" applyFont="1" applyFill="1" applyBorder="1" applyAlignment="1" applyProtection="1">
      <protection hidden="1"/>
    </xf>
    <xf numFmtId="167" fontId="21" fillId="0" borderId="1" xfId="3" applyNumberFormat="1" applyFont="1" applyFill="1" applyBorder="1" applyAlignment="1" applyProtection="1">
      <alignment horizontal="left"/>
      <protection hidden="1"/>
    </xf>
    <xf numFmtId="0" fontId="5" fillId="0" borderId="17" xfId="3" applyNumberFormat="1" applyFont="1" applyFill="1" applyBorder="1" applyAlignment="1" applyProtection="1">
      <alignment horizontal="left" wrapText="1"/>
      <protection hidden="1"/>
    </xf>
    <xf numFmtId="0" fontId="5" fillId="0" borderId="16" xfId="3" applyNumberFormat="1" applyFont="1" applyFill="1" applyBorder="1" applyAlignment="1" applyProtection="1">
      <alignment horizontal="left" wrapText="1"/>
      <protection hidden="1"/>
    </xf>
    <xf numFmtId="0" fontId="5" fillId="0" borderId="15" xfId="3" applyNumberFormat="1" applyFont="1" applyFill="1" applyBorder="1" applyAlignment="1" applyProtection="1">
      <alignment horizontal="left" wrapText="1"/>
      <protection hidden="1"/>
    </xf>
    <xf numFmtId="0" fontId="21" fillId="0" borderId="30" xfId="3" applyNumberFormat="1" applyFont="1" applyFill="1" applyBorder="1" applyAlignment="1" applyProtection="1">
      <alignment wrapText="1"/>
      <protection hidden="1"/>
    </xf>
    <xf numFmtId="0" fontId="21" fillId="0" borderId="17" xfId="3" applyNumberFormat="1" applyFont="1" applyFill="1" applyBorder="1" applyAlignment="1" applyProtection="1">
      <alignment wrapText="1"/>
      <protection hidden="1"/>
    </xf>
    <xf numFmtId="171" fontId="5" fillId="0" borderId="1" xfId="3" applyNumberFormat="1" applyFont="1" applyFill="1" applyBorder="1" applyAlignment="1" applyProtection="1">
      <alignment horizontal="left"/>
      <protection hidden="1"/>
    </xf>
    <xf numFmtId="167" fontId="5" fillId="0" borderId="1" xfId="3" applyNumberFormat="1" applyFont="1" applyFill="1" applyBorder="1" applyAlignment="1" applyProtection="1">
      <alignment horizontal="left"/>
      <protection hidden="1"/>
    </xf>
    <xf numFmtId="0" fontId="21" fillId="0" borderId="17" xfId="3" applyNumberFormat="1" applyFont="1" applyFill="1" applyBorder="1" applyAlignment="1" applyProtection="1">
      <alignment horizontal="left" wrapText="1"/>
      <protection hidden="1"/>
    </xf>
    <xf numFmtId="0" fontId="21" fillId="0" borderId="16" xfId="3" applyNumberFormat="1" applyFont="1" applyFill="1" applyBorder="1" applyAlignment="1" applyProtection="1">
      <alignment horizontal="left" wrapText="1"/>
      <protection hidden="1"/>
    </xf>
    <xf numFmtId="0" fontId="21" fillId="0" borderId="15" xfId="3" applyNumberFormat="1" applyFont="1" applyFill="1" applyBorder="1" applyAlignment="1" applyProtection="1">
      <alignment horizontal="left" wrapText="1"/>
      <protection hidden="1"/>
    </xf>
    <xf numFmtId="171" fontId="21" fillId="0" borderId="1" xfId="3" applyNumberFormat="1" applyFont="1" applyFill="1" applyBorder="1" applyAlignment="1" applyProtection="1">
      <alignment horizontal="left"/>
      <protection hidden="1"/>
    </xf>
    <xf numFmtId="0" fontId="5" fillId="0" borderId="17" xfId="3" applyNumberFormat="1" applyFont="1" applyFill="1" applyBorder="1" applyProtection="1">
      <protection hidden="1"/>
    </xf>
    <xf numFmtId="0" fontId="19" fillId="0" borderId="13" xfId="3" applyNumberFormat="1" applyFont="1" applyFill="1" applyBorder="1" applyAlignment="1" applyProtection="1">
      <alignment horizontal="left" wrapText="1"/>
      <protection hidden="1"/>
    </xf>
    <xf numFmtId="0" fontId="19" fillId="0" borderId="16" xfId="3" applyNumberFormat="1" applyFont="1" applyFill="1" applyBorder="1" applyAlignment="1" applyProtection="1">
      <alignment horizontal="left" wrapText="1"/>
      <protection hidden="1"/>
    </xf>
    <xf numFmtId="0" fontId="19" fillId="0" borderId="16" xfId="3" applyNumberFormat="1" applyFont="1" applyFill="1" applyBorder="1" applyAlignment="1" applyProtection="1">
      <alignment wrapText="1"/>
      <protection hidden="1"/>
    </xf>
    <xf numFmtId="0" fontId="19" fillId="0" borderId="5" xfId="3" applyNumberFormat="1" applyFont="1" applyFill="1" applyBorder="1" applyAlignment="1" applyProtection="1">
      <alignment wrapText="1"/>
      <protection hidden="1"/>
    </xf>
    <xf numFmtId="0" fontId="5" fillId="0" borderId="5" xfId="3" applyNumberFormat="1" applyFont="1" applyFill="1" applyBorder="1" applyAlignment="1" applyProtection="1">
      <alignment horizontal="left" wrapText="1"/>
      <protection hidden="1"/>
    </xf>
    <xf numFmtId="0" fontId="5" fillId="0" borderId="5" xfId="3" applyNumberFormat="1" applyFont="1" applyFill="1" applyBorder="1" applyAlignment="1" applyProtection="1">
      <alignment wrapText="1"/>
      <protection hidden="1"/>
    </xf>
    <xf numFmtId="0" fontId="5" fillId="0" borderId="16" xfId="3" applyNumberFormat="1" applyFont="1" applyFill="1" applyBorder="1" applyAlignment="1" applyProtection="1">
      <alignment wrapText="1"/>
      <protection hidden="1"/>
    </xf>
    <xf numFmtId="171" fontId="5" fillId="0" borderId="13" xfId="3" applyNumberFormat="1" applyFont="1" applyFill="1" applyBorder="1" applyAlignment="1" applyProtection="1">
      <alignment horizontal="left"/>
      <protection hidden="1"/>
    </xf>
    <xf numFmtId="0" fontId="21" fillId="0" borderId="5" xfId="3" applyNumberFormat="1" applyFont="1" applyFill="1" applyBorder="1" applyAlignment="1" applyProtection="1">
      <alignment horizontal="left" wrapText="1"/>
      <protection hidden="1"/>
    </xf>
    <xf numFmtId="171" fontId="21" fillId="0" borderId="13" xfId="3" applyNumberFormat="1" applyFont="1" applyFill="1" applyBorder="1" applyAlignment="1" applyProtection="1">
      <alignment horizontal="left"/>
      <protection hidden="1"/>
    </xf>
    <xf numFmtId="0" fontId="5" fillId="0" borderId="30" xfId="3" applyNumberFormat="1" applyFont="1" applyFill="1" applyBorder="1" applyProtection="1">
      <protection hidden="1"/>
    </xf>
    <xf numFmtId="0" fontId="5" fillId="0" borderId="13" xfId="3" applyNumberFormat="1" applyFont="1" applyFill="1" applyBorder="1" applyProtection="1">
      <protection hidden="1"/>
    </xf>
    <xf numFmtId="0" fontId="5" fillId="0" borderId="1" xfId="3" applyNumberFormat="1" applyFont="1" applyFill="1" applyBorder="1" applyAlignment="1" applyProtection="1">
      <alignment wrapText="1"/>
      <protection hidden="1"/>
    </xf>
    <xf numFmtId="0" fontId="5" fillId="0" borderId="13" xfId="3" applyNumberFormat="1" applyFont="1" applyFill="1" applyBorder="1" applyAlignment="1" applyProtection="1">
      <alignment wrapText="1"/>
      <protection hidden="1"/>
    </xf>
    <xf numFmtId="0" fontId="5" fillId="0" borderId="16" xfId="3" applyNumberFormat="1" applyFont="1" applyFill="1" applyBorder="1" applyAlignment="1" applyProtection="1">
      <alignment wrapText="1"/>
      <protection hidden="1"/>
    </xf>
    <xf numFmtId="0" fontId="5" fillId="0" borderId="5" xfId="3" applyNumberFormat="1" applyFont="1" applyFill="1" applyBorder="1" applyAlignment="1" applyProtection="1">
      <alignment wrapText="1"/>
      <protection hidden="1"/>
    </xf>
    <xf numFmtId="0" fontId="21" fillId="0" borderId="16" xfId="3" applyNumberFormat="1" applyFont="1" applyFill="1" applyBorder="1" applyAlignment="1" applyProtection="1">
      <alignment wrapText="1"/>
      <protection hidden="1"/>
    </xf>
    <xf numFmtId="0" fontId="21" fillId="0" borderId="5" xfId="3" applyNumberFormat="1" applyFont="1" applyFill="1" applyBorder="1" applyAlignment="1" applyProtection="1">
      <alignment wrapText="1"/>
      <protection hidden="1"/>
    </xf>
    <xf numFmtId="0" fontId="19" fillId="0" borderId="16" xfId="3" applyNumberFormat="1" applyFont="1" applyFill="1" applyBorder="1" applyAlignment="1" applyProtection="1">
      <alignment wrapText="1"/>
      <protection hidden="1"/>
    </xf>
    <xf numFmtId="0" fontId="19" fillId="0" borderId="5" xfId="3" applyNumberFormat="1" applyFont="1" applyFill="1" applyBorder="1" applyAlignment="1" applyProtection="1">
      <alignment wrapText="1"/>
      <protection hidden="1"/>
    </xf>
    <xf numFmtId="0" fontId="19" fillId="0" borderId="17" xfId="3" applyNumberFormat="1" applyFont="1" applyFill="1" applyBorder="1" applyAlignment="1" applyProtection="1">
      <alignment wrapText="1"/>
      <protection hidden="1"/>
    </xf>
    <xf numFmtId="0" fontId="21" fillId="0" borderId="49" xfId="3" applyNumberFormat="1" applyFont="1" applyFill="1" applyBorder="1" applyAlignment="1" applyProtection="1">
      <alignment wrapText="1"/>
      <protection hidden="1"/>
    </xf>
    <xf numFmtId="0" fontId="21" fillId="0" borderId="33" xfId="3" applyNumberFormat="1" applyFont="1" applyFill="1" applyBorder="1" applyAlignment="1" applyProtection="1">
      <alignment wrapText="1"/>
      <protection hidden="1"/>
    </xf>
    <xf numFmtId="0" fontId="21" fillId="0" borderId="32" xfId="3" applyNumberFormat="1" applyFont="1" applyFill="1" applyBorder="1" applyAlignment="1" applyProtection="1">
      <alignment wrapText="1"/>
      <protection hidden="1"/>
    </xf>
    <xf numFmtId="171" fontId="21" fillId="0" borderId="34" xfId="3" applyNumberFormat="1" applyFont="1" applyFill="1" applyBorder="1" applyAlignment="1" applyProtection="1">
      <protection hidden="1"/>
    </xf>
    <xf numFmtId="168" fontId="21" fillId="0" borderId="34" xfId="3" applyNumberFormat="1" applyFont="1" applyFill="1" applyBorder="1" applyAlignment="1" applyProtection="1">
      <protection hidden="1"/>
    </xf>
    <xf numFmtId="167" fontId="21" fillId="0" borderId="31" xfId="3" applyNumberFormat="1" applyFont="1" applyFill="1" applyBorder="1" applyAlignment="1" applyProtection="1">
      <protection hidden="1"/>
    </xf>
    <xf numFmtId="166" fontId="21" fillId="0" borderId="34" xfId="3" applyNumberFormat="1" applyFont="1" applyFill="1" applyBorder="1" applyAlignment="1" applyProtection="1">
      <protection hidden="1"/>
    </xf>
    <xf numFmtId="166" fontId="21" fillId="0" borderId="31" xfId="3" applyNumberFormat="1" applyFont="1" applyFill="1" applyBorder="1" applyAlignment="1" applyProtection="1">
      <protection hidden="1"/>
    </xf>
    <xf numFmtId="0" fontId="5" fillId="0" borderId="49" xfId="3" applyFont="1" applyBorder="1" applyProtection="1">
      <protection hidden="1"/>
    </xf>
    <xf numFmtId="0" fontId="5" fillId="0" borderId="33" xfId="3" applyFont="1" applyBorder="1" applyProtection="1">
      <protection hidden="1"/>
    </xf>
    <xf numFmtId="0" fontId="5" fillId="0" borderId="33" xfId="3" applyNumberFormat="1" applyFont="1" applyFill="1" applyBorder="1" applyAlignment="1" applyProtection="1">
      <protection hidden="1"/>
    </xf>
    <xf numFmtId="0" fontId="5" fillId="0" borderId="50" xfId="3" applyNumberFormat="1" applyFont="1" applyFill="1" applyBorder="1" applyAlignment="1" applyProtection="1">
      <protection hidden="1"/>
    </xf>
    <xf numFmtId="0" fontId="5" fillId="0" borderId="51" xfId="3" applyNumberFormat="1" applyFont="1" applyFill="1" applyBorder="1" applyAlignment="1" applyProtection="1">
      <protection hidden="1"/>
    </xf>
    <xf numFmtId="4" fontId="22" fillId="0" borderId="34" xfId="3" applyNumberFormat="1" applyFont="1" applyFill="1" applyBorder="1" applyAlignment="1" applyProtection="1">
      <protection hidden="1"/>
    </xf>
    <xf numFmtId="4" fontId="22" fillId="0" borderId="51" xfId="3" applyNumberFormat="1" applyFont="1" applyFill="1" applyBorder="1" applyAlignment="1" applyProtection="1">
      <protection hidden="1"/>
    </xf>
  </cellXfs>
  <cellStyles count="6">
    <cellStyle name="Обычный" xfId="0" builtinId="0"/>
    <cellStyle name="Обычный 2" xfId="3"/>
    <cellStyle name="Обычный 2 2" xfId="1"/>
    <cellStyle name="Обычный 2 3" xfId="2"/>
    <cellStyle name="Обычный 2 4" xfId="4"/>
    <cellStyle name="Обычный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27</v>
      </c>
      <c r="D3" s="1"/>
      <c r="E3" s="1"/>
    </row>
    <row r="4" spans="1:7" ht="18.75" x14ac:dyDescent="0.3">
      <c r="C4" s="17" t="s">
        <v>34</v>
      </c>
      <c r="D4" s="1" t="s">
        <v>26</v>
      </c>
      <c r="E4" s="1"/>
    </row>
    <row r="6" spans="1:7" ht="18.75" x14ac:dyDescent="0.3">
      <c r="A6" s="18" t="s">
        <v>24</v>
      </c>
      <c r="B6" s="19"/>
      <c r="C6" s="19"/>
      <c r="D6" s="19"/>
      <c r="E6" s="19"/>
    </row>
    <row r="7" spans="1:7" ht="18.75" x14ac:dyDescent="0.3">
      <c r="A7" s="20" t="s">
        <v>28</v>
      </c>
      <c r="B7" s="20"/>
      <c r="C7" s="20"/>
      <c r="D7" s="20"/>
      <c r="E7" s="20"/>
    </row>
    <row r="8" spans="1:7" ht="18.75" x14ac:dyDescent="0.3">
      <c r="A8" s="2"/>
      <c r="E8" s="3" t="s">
        <v>2</v>
      </c>
      <c r="G8" s="3" t="s">
        <v>2</v>
      </c>
    </row>
    <row r="9" spans="1:7" ht="18.75" x14ac:dyDescent="0.3">
      <c r="A9" s="2"/>
    </row>
    <row r="10" spans="1:7" ht="75" x14ac:dyDescent="0.2">
      <c r="A10" s="4" t="s">
        <v>32</v>
      </c>
      <c r="B10" s="4" t="s">
        <v>33</v>
      </c>
      <c r="C10" s="15" t="s">
        <v>29</v>
      </c>
      <c r="D10" s="15" t="s">
        <v>23</v>
      </c>
      <c r="E10" s="15" t="s">
        <v>25</v>
      </c>
      <c r="F10" s="13" t="s">
        <v>30</v>
      </c>
      <c r="G10" s="13" t="s">
        <v>31</v>
      </c>
    </row>
    <row r="11" spans="1:7" ht="56.25" x14ac:dyDescent="0.2">
      <c r="A11" s="4" t="s">
        <v>3</v>
      </c>
      <c r="B11" s="5" t="s">
        <v>4</v>
      </c>
      <c r="C11" s="16">
        <f>C12</f>
        <v>841801.65000000037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5</v>
      </c>
      <c r="B12" s="7" t="s">
        <v>6</v>
      </c>
      <c r="C12" s="16">
        <f>C20+C16</f>
        <v>841801.65000000037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7</v>
      </c>
      <c r="B13" s="7" t="s">
        <v>8</v>
      </c>
      <c r="C13" s="16">
        <f t="shared" ref="C13:G15" si="0">C14</f>
        <v>-15621101.5</v>
      </c>
      <c r="D13" s="14" t="e">
        <f t="shared" si="0"/>
        <v>#REF!</v>
      </c>
      <c r="E13" s="14" t="e">
        <f t="shared" si="0"/>
        <v>#REF!</v>
      </c>
      <c r="F13" s="16">
        <f>F14</f>
        <v>-11397900</v>
      </c>
      <c r="G13" s="16">
        <f t="shared" si="0"/>
        <v>-11251900</v>
      </c>
    </row>
    <row r="14" spans="1:7" ht="37.5" x14ac:dyDescent="0.2">
      <c r="A14" s="6" t="s">
        <v>9</v>
      </c>
      <c r="B14" s="7" t="s">
        <v>10</v>
      </c>
      <c r="C14" s="16">
        <f t="shared" si="0"/>
        <v>-15621101.5</v>
      </c>
      <c r="D14" s="14" t="e">
        <f t="shared" si="0"/>
        <v>#REF!</v>
      </c>
      <c r="E14" s="14" t="e">
        <f t="shared" si="0"/>
        <v>#REF!</v>
      </c>
      <c r="F14" s="16">
        <f t="shared" si="0"/>
        <v>-11397900</v>
      </c>
      <c r="G14" s="16">
        <f t="shared" si="0"/>
        <v>-11251900</v>
      </c>
    </row>
    <row r="15" spans="1:7" ht="37.5" x14ac:dyDescent="0.2">
      <c r="A15" s="6" t="s">
        <v>11</v>
      </c>
      <c r="B15" s="7" t="s">
        <v>12</v>
      </c>
      <c r="C15" s="16">
        <f t="shared" si="0"/>
        <v>-15621101.5</v>
      </c>
      <c r="D15" s="14" t="e">
        <f t="shared" si="0"/>
        <v>#REF!</v>
      </c>
      <c r="E15" s="14" t="e">
        <f t="shared" si="0"/>
        <v>#REF!</v>
      </c>
      <c r="F15" s="16">
        <f t="shared" si="0"/>
        <v>-11397900</v>
      </c>
      <c r="G15" s="16">
        <f t="shared" si="0"/>
        <v>-11251900</v>
      </c>
    </row>
    <row r="16" spans="1:7" ht="37.5" x14ac:dyDescent="0.2">
      <c r="A16" s="6" t="s">
        <v>13</v>
      </c>
      <c r="B16" s="7" t="s">
        <v>14</v>
      </c>
      <c r="C16" s="16">
        <v>-15621101.5</v>
      </c>
      <c r="D16" s="14" t="e">
        <f>-#REF!</f>
        <v>#REF!</v>
      </c>
      <c r="E16" s="14" t="e">
        <f>-#REF!</f>
        <v>#REF!</v>
      </c>
      <c r="F16" s="16">
        <v>-11397900</v>
      </c>
      <c r="G16" s="16">
        <v>-11251900</v>
      </c>
    </row>
    <row r="17" spans="1:7" ht="18.75" x14ac:dyDescent="0.2">
      <c r="A17" s="6" t="s">
        <v>15</v>
      </c>
      <c r="B17" s="7" t="s">
        <v>16</v>
      </c>
      <c r="C17" s="16">
        <f>C18</f>
        <v>16462903.15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11397900</v>
      </c>
      <c r="G17" s="16">
        <f t="shared" si="1"/>
        <v>11251900</v>
      </c>
    </row>
    <row r="18" spans="1:7" ht="37.5" x14ac:dyDescent="0.2">
      <c r="A18" s="6" t="s">
        <v>17</v>
      </c>
      <c r="B18" s="7" t="s">
        <v>18</v>
      </c>
      <c r="C18" s="16">
        <f t="shared" si="1"/>
        <v>16462903.15</v>
      </c>
      <c r="D18" s="14" t="e">
        <f t="shared" si="1"/>
        <v>#REF!</v>
      </c>
      <c r="E18" s="14" t="e">
        <f t="shared" si="1"/>
        <v>#REF!</v>
      </c>
      <c r="F18" s="16">
        <f>F19</f>
        <v>11397900</v>
      </c>
      <c r="G18" s="16">
        <f t="shared" si="1"/>
        <v>11251900</v>
      </c>
    </row>
    <row r="19" spans="1:7" ht="37.5" x14ac:dyDescent="0.2">
      <c r="A19" s="6" t="s">
        <v>19</v>
      </c>
      <c r="B19" s="7" t="s">
        <v>20</v>
      </c>
      <c r="C19" s="16">
        <f t="shared" si="1"/>
        <v>16462903.15</v>
      </c>
      <c r="D19" s="14" t="e">
        <f t="shared" si="1"/>
        <v>#REF!</v>
      </c>
      <c r="E19" s="14" t="e">
        <f t="shared" si="1"/>
        <v>#REF!</v>
      </c>
      <c r="F19" s="16">
        <f>F20</f>
        <v>11397900</v>
      </c>
      <c r="G19" s="16">
        <f t="shared" si="1"/>
        <v>11251900</v>
      </c>
    </row>
    <row r="20" spans="1:7" ht="37.5" x14ac:dyDescent="0.2">
      <c r="A20" s="6" t="s">
        <v>21</v>
      </c>
      <c r="B20" s="7" t="s">
        <v>22</v>
      </c>
      <c r="C20" s="16">
        <v>16462903.15</v>
      </c>
      <c r="D20" s="14" t="e">
        <f>#REF!</f>
        <v>#REF!</v>
      </c>
      <c r="E20" s="14" t="e">
        <f>#REF!</f>
        <v>#REF!</v>
      </c>
      <c r="F20" s="16">
        <v>11397900</v>
      </c>
      <c r="G20" s="16">
        <v>11251900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6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9"/>
  <sheetViews>
    <sheetView zoomScale="75" workbookViewId="0">
      <selection activeCell="H14" sqref="H14"/>
    </sheetView>
  </sheetViews>
  <sheetFormatPr defaultRowHeight="15.75" x14ac:dyDescent="0.25"/>
  <cols>
    <col min="1" max="1" width="28.85546875" style="23" bestFit="1" customWidth="1"/>
    <col min="2" max="2" width="77.85546875" customWidth="1"/>
    <col min="3" max="3" width="16" style="22" customWidth="1"/>
    <col min="4" max="4" width="16" style="22" hidden="1" customWidth="1"/>
    <col min="5" max="5" width="15.85546875" style="22" hidden="1" customWidth="1"/>
    <col min="6" max="6" width="13.28515625" style="21" customWidth="1"/>
    <col min="7" max="7" width="14.42578125" style="21" customWidth="1"/>
  </cols>
  <sheetData>
    <row r="1" spans="1:7" ht="18.75" x14ac:dyDescent="0.3">
      <c r="B1" s="1" t="s">
        <v>212</v>
      </c>
      <c r="C1" s="29" t="s">
        <v>211</v>
      </c>
      <c r="D1" s="29"/>
      <c r="E1" s="29"/>
    </row>
    <row r="2" spans="1:7" ht="18.75" x14ac:dyDescent="0.3">
      <c r="B2" s="1" t="s">
        <v>210</v>
      </c>
      <c r="C2" s="29" t="s">
        <v>209</v>
      </c>
      <c r="D2" s="29"/>
      <c r="E2" s="29"/>
    </row>
    <row r="3" spans="1:7" ht="18.75" x14ac:dyDescent="0.3">
      <c r="B3" s="1" t="s">
        <v>208</v>
      </c>
      <c r="C3" s="29" t="s">
        <v>207</v>
      </c>
      <c r="D3" s="29"/>
      <c r="E3" s="29"/>
    </row>
    <row r="4" spans="1:7" ht="18.75" x14ac:dyDescent="0.3">
      <c r="A4" s="86"/>
      <c r="B4" s="1" t="s">
        <v>206</v>
      </c>
      <c r="C4" s="17" t="s">
        <v>34</v>
      </c>
      <c r="D4" s="29"/>
      <c r="E4" s="29"/>
    </row>
    <row r="5" spans="1:7" ht="18.75" x14ac:dyDescent="0.3">
      <c r="A5" s="86"/>
      <c r="B5" s="2"/>
      <c r="C5" s="28"/>
      <c r="D5" s="28"/>
      <c r="E5" s="28"/>
    </row>
    <row r="6" spans="1:7" ht="18.75" customHeight="1" x14ac:dyDescent="0.2">
      <c r="A6" s="19" t="s">
        <v>205</v>
      </c>
      <c r="B6" s="19"/>
      <c r="C6" s="19"/>
      <c r="D6" s="19"/>
      <c r="E6" s="19"/>
      <c r="F6" s="19"/>
      <c r="G6" s="19"/>
    </row>
    <row r="7" spans="1:7" ht="18.75" customHeight="1" x14ac:dyDescent="0.2">
      <c r="A7" s="19"/>
      <c r="B7" s="19"/>
      <c r="C7" s="19"/>
      <c r="D7" s="19"/>
      <c r="E7" s="19"/>
      <c r="F7" s="19"/>
      <c r="G7" s="19"/>
    </row>
    <row r="8" spans="1:7" ht="18.75" x14ac:dyDescent="0.3">
      <c r="A8" s="85"/>
      <c r="E8" s="84" t="s">
        <v>2</v>
      </c>
    </row>
    <row r="9" spans="1:7" ht="18.75" x14ac:dyDescent="0.3">
      <c r="A9" s="85"/>
      <c r="E9" s="84"/>
    </row>
    <row r="10" spans="1:7" ht="49.5" x14ac:dyDescent="0.2">
      <c r="A10" s="83" t="s">
        <v>204</v>
      </c>
      <c r="B10" s="82" t="s">
        <v>203</v>
      </c>
      <c r="C10" s="81" t="s">
        <v>29</v>
      </c>
      <c r="D10" s="81" t="s">
        <v>25</v>
      </c>
      <c r="E10" s="81" t="s">
        <v>25</v>
      </c>
      <c r="F10" s="80" t="s">
        <v>30</v>
      </c>
      <c r="G10" s="80" t="s">
        <v>31</v>
      </c>
    </row>
    <row r="11" spans="1:7" x14ac:dyDescent="0.2">
      <c r="A11" s="42" t="s">
        <v>202</v>
      </c>
      <c r="B11" s="32" t="s">
        <v>201</v>
      </c>
      <c r="C11" s="30">
        <f>C12+C20+C30+C41+C55+C59+C61</f>
        <v>5236000</v>
      </c>
      <c r="D11" s="30" t="e">
        <f>D12+D20+D30+D41+D55+D59+#REF!+D48</f>
        <v>#REF!</v>
      </c>
      <c r="E11" s="30" t="e">
        <f>E12+E20+E30+E41+E55+E59+#REF!+E48</f>
        <v>#REF!</v>
      </c>
      <c r="F11" s="30">
        <f>F12+F20+F30+F41+F55+F59</f>
        <v>4408000</v>
      </c>
      <c r="G11" s="30">
        <f>G12+G20+G30+G41+G55+G59</f>
        <v>4388000</v>
      </c>
    </row>
    <row r="12" spans="1:7" x14ac:dyDescent="0.2">
      <c r="A12" s="33" t="s">
        <v>200</v>
      </c>
      <c r="B12" s="41" t="s">
        <v>199</v>
      </c>
      <c r="C12" s="30">
        <f>C13</f>
        <v>2372120</v>
      </c>
      <c r="D12" s="30">
        <f>D13</f>
        <v>0</v>
      </c>
      <c r="E12" s="30">
        <f>E13</f>
        <v>0</v>
      </c>
      <c r="F12" s="30">
        <f>F13</f>
        <v>1982000</v>
      </c>
      <c r="G12" s="30">
        <f>G13</f>
        <v>1989000</v>
      </c>
    </row>
    <row r="13" spans="1:7" x14ac:dyDescent="0.2">
      <c r="A13" s="33" t="s">
        <v>198</v>
      </c>
      <c r="B13" s="41" t="s">
        <v>197</v>
      </c>
      <c r="C13" s="30">
        <f>C14+C18+C16</f>
        <v>2372120</v>
      </c>
      <c r="D13" s="30">
        <f>D14</f>
        <v>0</v>
      </c>
      <c r="E13" s="30">
        <f>E14</f>
        <v>0</v>
      </c>
      <c r="F13" s="30">
        <f>F14+F18</f>
        <v>1982000</v>
      </c>
      <c r="G13" s="30">
        <f>G14+G18</f>
        <v>1989000</v>
      </c>
    </row>
    <row r="14" spans="1:7" ht="63" x14ac:dyDescent="0.25">
      <c r="A14" s="79" t="s">
        <v>196</v>
      </c>
      <c r="B14" s="41" t="s">
        <v>194</v>
      </c>
      <c r="C14" s="30">
        <f>C15</f>
        <v>2052120</v>
      </c>
      <c r="D14" s="30">
        <f>D15</f>
        <v>0</v>
      </c>
      <c r="E14" s="30">
        <f>E15</f>
        <v>0</v>
      </c>
      <c r="F14" s="30">
        <f>F15</f>
        <v>1960000</v>
      </c>
      <c r="G14" s="30">
        <f>G15</f>
        <v>1965000</v>
      </c>
    </row>
    <row r="15" spans="1:7" ht="67.5" customHeight="1" x14ac:dyDescent="0.25">
      <c r="A15" s="78" t="s">
        <v>195</v>
      </c>
      <c r="B15" s="47" t="s">
        <v>194</v>
      </c>
      <c r="C15" s="44">
        <v>2052120</v>
      </c>
      <c r="D15" s="44"/>
      <c r="E15" s="44"/>
      <c r="F15" s="43">
        <v>1960000</v>
      </c>
      <c r="G15" s="43">
        <v>1965000</v>
      </c>
    </row>
    <row r="16" spans="1:7" ht="94.5" x14ac:dyDescent="0.25">
      <c r="A16" s="78" t="s">
        <v>193</v>
      </c>
      <c r="B16" s="47" t="s">
        <v>192</v>
      </c>
      <c r="C16" s="44">
        <v>300000</v>
      </c>
      <c r="D16" s="44"/>
      <c r="E16" s="44"/>
      <c r="F16" s="43">
        <v>0</v>
      </c>
      <c r="G16" s="43">
        <v>0</v>
      </c>
    </row>
    <row r="17" spans="1:7" ht="113.25" customHeight="1" x14ac:dyDescent="0.25">
      <c r="A17" s="78" t="s">
        <v>191</v>
      </c>
      <c r="B17" s="47" t="s">
        <v>190</v>
      </c>
      <c r="C17" s="44">
        <v>300000</v>
      </c>
      <c r="D17" s="44"/>
      <c r="E17" s="44"/>
      <c r="F17" s="43">
        <v>0</v>
      </c>
      <c r="G17" s="43">
        <v>0</v>
      </c>
    </row>
    <row r="18" spans="1:7" ht="34.5" customHeight="1" x14ac:dyDescent="0.25">
      <c r="A18" s="77" t="s">
        <v>189</v>
      </c>
      <c r="B18" s="47" t="s">
        <v>188</v>
      </c>
      <c r="C18" s="44">
        <f>C19</f>
        <v>20000</v>
      </c>
      <c r="D18" s="44"/>
      <c r="E18" s="44"/>
      <c r="F18" s="43">
        <f>F19</f>
        <v>22000</v>
      </c>
      <c r="G18" s="43">
        <f>G19</f>
        <v>24000</v>
      </c>
    </row>
    <row r="19" spans="1:7" ht="63" x14ac:dyDescent="0.25">
      <c r="A19" s="77" t="s">
        <v>187</v>
      </c>
      <c r="B19" s="47" t="s">
        <v>186</v>
      </c>
      <c r="C19" s="44">
        <v>20000</v>
      </c>
      <c r="D19" s="44"/>
      <c r="E19" s="44"/>
      <c r="F19" s="43">
        <v>22000</v>
      </c>
      <c r="G19" s="43">
        <v>24000</v>
      </c>
    </row>
    <row r="20" spans="1:7" ht="31.5" x14ac:dyDescent="0.2">
      <c r="A20" s="33" t="s">
        <v>185</v>
      </c>
      <c r="B20" s="41" t="s">
        <v>184</v>
      </c>
      <c r="C20" s="30">
        <f>C21</f>
        <v>1183000</v>
      </c>
      <c r="D20" s="30">
        <f>D21</f>
        <v>4000</v>
      </c>
      <c r="E20" s="30">
        <f>E21</f>
        <v>4000</v>
      </c>
      <c r="F20" s="30">
        <f>F21</f>
        <v>1222000</v>
      </c>
      <c r="G20" s="30">
        <f>G21</f>
        <v>1271000</v>
      </c>
    </row>
    <row r="21" spans="1:7" ht="31.5" x14ac:dyDescent="0.2">
      <c r="A21" s="46" t="s">
        <v>183</v>
      </c>
      <c r="B21" s="75" t="s">
        <v>182</v>
      </c>
      <c r="C21" s="44">
        <f>C22+C24+C26+C28</f>
        <v>1183000</v>
      </c>
      <c r="D21" s="44">
        <f>D22+D24+D26+D28</f>
        <v>4000</v>
      </c>
      <c r="E21" s="44">
        <f>E22+E24+E26+E28</f>
        <v>4000</v>
      </c>
      <c r="F21" s="44">
        <f>F22+F24+F26+F28</f>
        <v>1222000</v>
      </c>
      <c r="G21" s="44">
        <f>G22+G24+G26+G28</f>
        <v>1271000</v>
      </c>
    </row>
    <row r="22" spans="1:7" ht="63" x14ac:dyDescent="0.2">
      <c r="A22" s="46" t="s">
        <v>181</v>
      </c>
      <c r="B22" s="76" t="s">
        <v>180</v>
      </c>
      <c r="C22" s="44">
        <f>C23</f>
        <v>543000</v>
      </c>
      <c r="D22" s="44"/>
      <c r="E22" s="44"/>
      <c r="F22" s="43">
        <f>F23</f>
        <v>562000</v>
      </c>
      <c r="G22" s="43">
        <f>G23</f>
        <v>588000</v>
      </c>
    </row>
    <row r="23" spans="1:7" ht="96" customHeight="1" x14ac:dyDescent="0.2">
      <c r="A23" s="46" t="s">
        <v>179</v>
      </c>
      <c r="B23" s="76" t="s">
        <v>178</v>
      </c>
      <c r="C23" s="44">
        <v>543000</v>
      </c>
      <c r="D23" s="44"/>
      <c r="E23" s="44"/>
      <c r="F23" s="43">
        <v>562000</v>
      </c>
      <c r="G23" s="43">
        <v>588000</v>
      </c>
    </row>
    <row r="24" spans="1:7" ht="86.25" customHeight="1" x14ac:dyDescent="0.2">
      <c r="A24" s="46" t="s">
        <v>177</v>
      </c>
      <c r="B24" s="75" t="s">
        <v>176</v>
      </c>
      <c r="C24" s="44">
        <v>3000</v>
      </c>
      <c r="D24" s="44">
        <v>4000</v>
      </c>
      <c r="E24" s="44">
        <v>4000</v>
      </c>
      <c r="F24" s="44">
        <v>3000</v>
      </c>
      <c r="G24" s="44">
        <v>3000</v>
      </c>
    </row>
    <row r="25" spans="1:7" ht="117.75" customHeight="1" x14ac:dyDescent="0.2">
      <c r="A25" s="46" t="s">
        <v>175</v>
      </c>
      <c r="B25" s="75" t="s">
        <v>174</v>
      </c>
      <c r="C25" s="44">
        <v>3000</v>
      </c>
      <c r="D25" s="44">
        <v>4000</v>
      </c>
      <c r="E25" s="44">
        <v>4000</v>
      </c>
      <c r="F25" s="44">
        <v>3000</v>
      </c>
      <c r="G25" s="44">
        <v>3000</v>
      </c>
    </row>
    <row r="26" spans="1:7" ht="68.25" customHeight="1" x14ac:dyDescent="0.2">
      <c r="A26" s="46" t="s">
        <v>173</v>
      </c>
      <c r="B26" s="75" t="s">
        <v>172</v>
      </c>
      <c r="C26" s="44">
        <f>C27</f>
        <v>715000</v>
      </c>
      <c r="D26" s="44"/>
      <c r="E26" s="44"/>
      <c r="F26" s="43">
        <f>F27</f>
        <v>737000</v>
      </c>
      <c r="G26" s="43">
        <f>G27</f>
        <v>770000</v>
      </c>
    </row>
    <row r="27" spans="1:7" ht="105" customHeight="1" x14ac:dyDescent="0.2">
      <c r="A27" s="46" t="s">
        <v>171</v>
      </c>
      <c r="B27" s="75" t="s">
        <v>170</v>
      </c>
      <c r="C27" s="44">
        <v>715000</v>
      </c>
      <c r="D27" s="44"/>
      <c r="E27" s="44"/>
      <c r="F27" s="43">
        <v>737000</v>
      </c>
      <c r="G27" s="43">
        <v>770000</v>
      </c>
    </row>
    <row r="28" spans="1:7" ht="63" x14ac:dyDescent="0.2">
      <c r="A28" s="74" t="s">
        <v>169</v>
      </c>
      <c r="B28" s="73" t="s">
        <v>168</v>
      </c>
      <c r="C28" s="30">
        <f>C29</f>
        <v>-78000</v>
      </c>
      <c r="D28" s="30"/>
      <c r="E28" s="30"/>
      <c r="F28" s="34">
        <f>F29</f>
        <v>-80000</v>
      </c>
      <c r="G28" s="34">
        <f>G29</f>
        <v>-90000</v>
      </c>
    </row>
    <row r="29" spans="1:7" ht="94.5" x14ac:dyDescent="0.2">
      <c r="A29" s="74" t="s">
        <v>167</v>
      </c>
      <c r="B29" s="73" t="s">
        <v>166</v>
      </c>
      <c r="C29" s="30">
        <v>-78000</v>
      </c>
      <c r="D29" s="30"/>
      <c r="E29" s="30"/>
      <c r="F29" s="34">
        <v>-80000</v>
      </c>
      <c r="G29" s="34">
        <v>-90000</v>
      </c>
    </row>
    <row r="30" spans="1:7" x14ac:dyDescent="0.2">
      <c r="A30" s="33" t="s">
        <v>165</v>
      </c>
      <c r="B30" s="41" t="s">
        <v>164</v>
      </c>
      <c r="C30" s="30">
        <f>C31+C38</f>
        <v>240200</v>
      </c>
      <c r="D30" s="30" t="e">
        <f>D31+#REF!</f>
        <v>#REF!</v>
      </c>
      <c r="E30" s="30" t="e">
        <f>E31+#REF!</f>
        <v>#REF!</v>
      </c>
      <c r="F30" s="30">
        <f>F31</f>
        <v>40000</v>
      </c>
      <c r="G30" s="30">
        <f>G31</f>
        <v>45000</v>
      </c>
    </row>
    <row r="31" spans="1:7" ht="31.5" x14ac:dyDescent="0.2">
      <c r="A31" s="33" t="s">
        <v>163</v>
      </c>
      <c r="B31" s="41" t="s">
        <v>162</v>
      </c>
      <c r="C31" s="30">
        <f>C34+C35</f>
        <v>67000</v>
      </c>
      <c r="D31" s="30">
        <f>D32+D33</f>
        <v>0</v>
      </c>
      <c r="E31" s="30">
        <f>E32+E33</f>
        <v>0</v>
      </c>
      <c r="F31" s="30">
        <f>F34+F36</f>
        <v>40000</v>
      </c>
      <c r="G31" s="30">
        <f>G34+G35</f>
        <v>45000</v>
      </c>
    </row>
    <row r="32" spans="1:7" ht="31.5" x14ac:dyDescent="0.2">
      <c r="A32" s="33" t="s">
        <v>161</v>
      </c>
      <c r="B32" s="41" t="s">
        <v>158</v>
      </c>
      <c r="C32" s="30">
        <f>C34</f>
        <v>27000</v>
      </c>
      <c r="D32" s="30"/>
      <c r="E32" s="30"/>
      <c r="F32" s="34">
        <v>20000</v>
      </c>
      <c r="G32" s="34">
        <v>20000</v>
      </c>
    </row>
    <row r="33" spans="1:7" ht="31.5" x14ac:dyDescent="0.2">
      <c r="A33" s="33" t="s">
        <v>160</v>
      </c>
      <c r="B33" s="41" t="s">
        <v>158</v>
      </c>
      <c r="C33" s="30">
        <f>C34</f>
        <v>27000</v>
      </c>
      <c r="D33" s="30"/>
      <c r="E33" s="30"/>
      <c r="F33" s="34">
        <v>20000</v>
      </c>
      <c r="G33" s="34">
        <v>20000</v>
      </c>
    </row>
    <row r="34" spans="1:7" ht="31.5" x14ac:dyDescent="0.2">
      <c r="A34" s="33" t="s">
        <v>159</v>
      </c>
      <c r="B34" s="41" t="s">
        <v>158</v>
      </c>
      <c r="C34" s="30">
        <v>27000</v>
      </c>
      <c r="D34" s="30"/>
      <c r="E34" s="30"/>
      <c r="F34" s="34">
        <v>20000</v>
      </c>
      <c r="G34" s="34">
        <v>20000</v>
      </c>
    </row>
    <row r="35" spans="1:7" ht="31.5" x14ac:dyDescent="0.25">
      <c r="A35" s="72" t="s">
        <v>157</v>
      </c>
      <c r="B35" s="71" t="s">
        <v>156</v>
      </c>
      <c r="C35" s="70">
        <f>C36</f>
        <v>40000</v>
      </c>
      <c r="D35" s="30"/>
      <c r="E35" s="30"/>
      <c r="F35" s="34">
        <f>F36</f>
        <v>20000</v>
      </c>
      <c r="G35" s="34">
        <f>G37</f>
        <v>25000</v>
      </c>
    </row>
    <row r="36" spans="1:7" ht="63" x14ac:dyDescent="0.25">
      <c r="A36" s="72" t="s">
        <v>155</v>
      </c>
      <c r="B36" s="71" t="s">
        <v>154</v>
      </c>
      <c r="C36" s="70">
        <f>C37</f>
        <v>40000</v>
      </c>
      <c r="D36" s="30"/>
      <c r="E36" s="30"/>
      <c r="F36" s="34">
        <f>F37</f>
        <v>20000</v>
      </c>
      <c r="G36" s="34">
        <f>G37</f>
        <v>25000</v>
      </c>
    </row>
    <row r="37" spans="1:7" ht="78.75" x14ac:dyDescent="0.25">
      <c r="A37" s="72" t="s">
        <v>153</v>
      </c>
      <c r="B37" s="71" t="s">
        <v>152</v>
      </c>
      <c r="C37" s="70">
        <v>40000</v>
      </c>
      <c r="D37" s="70">
        <v>2000</v>
      </c>
      <c r="E37" s="70">
        <v>2000</v>
      </c>
      <c r="F37" s="70">
        <v>20000</v>
      </c>
      <c r="G37" s="70">
        <v>25000</v>
      </c>
    </row>
    <row r="38" spans="1:7" x14ac:dyDescent="0.25">
      <c r="A38" s="72" t="s">
        <v>151</v>
      </c>
      <c r="B38" s="71" t="s">
        <v>149</v>
      </c>
      <c r="C38" s="70">
        <f>C40</f>
        <v>173200</v>
      </c>
      <c r="D38" s="70"/>
      <c r="E38" s="70"/>
      <c r="F38" s="70">
        <v>0</v>
      </c>
      <c r="G38" s="70">
        <v>0</v>
      </c>
    </row>
    <row r="39" spans="1:7" x14ac:dyDescent="0.25">
      <c r="A39" s="72" t="s">
        <v>150</v>
      </c>
      <c r="B39" s="71" t="s">
        <v>149</v>
      </c>
      <c r="C39" s="70">
        <f>C40</f>
        <v>173200</v>
      </c>
      <c r="D39" s="70"/>
      <c r="E39" s="70"/>
      <c r="F39" s="70">
        <v>0</v>
      </c>
      <c r="G39" s="70">
        <v>0</v>
      </c>
    </row>
    <row r="40" spans="1:7" ht="32.25" customHeight="1" x14ac:dyDescent="0.25">
      <c r="A40" s="72" t="s">
        <v>148</v>
      </c>
      <c r="B40" s="71" t="s">
        <v>147</v>
      </c>
      <c r="C40" s="70">
        <v>173200</v>
      </c>
      <c r="D40" s="70"/>
      <c r="E40" s="70"/>
      <c r="F40" s="70">
        <v>0</v>
      </c>
      <c r="G40" s="70">
        <v>0</v>
      </c>
    </row>
    <row r="41" spans="1:7" x14ac:dyDescent="0.2">
      <c r="A41" s="33" t="s">
        <v>146</v>
      </c>
      <c r="B41" s="41" t="s">
        <v>145</v>
      </c>
      <c r="C41" s="30">
        <f>C42+C48</f>
        <v>1115000</v>
      </c>
      <c r="D41" s="30">
        <f>D42</f>
        <v>0</v>
      </c>
      <c r="E41" s="30">
        <f>E42</f>
        <v>0</v>
      </c>
      <c r="F41" s="30">
        <f>F42+F48</f>
        <v>1161000</v>
      </c>
      <c r="G41" s="30">
        <f>G42+G48</f>
        <v>1080000</v>
      </c>
    </row>
    <row r="42" spans="1:7" x14ac:dyDescent="0.2">
      <c r="A42" s="33" t="s">
        <v>144</v>
      </c>
      <c r="B42" s="41" t="s">
        <v>143</v>
      </c>
      <c r="C42" s="30">
        <f>C43</f>
        <v>35000</v>
      </c>
      <c r="D42" s="30">
        <f>D43</f>
        <v>0</v>
      </c>
      <c r="E42" s="30">
        <f>E43</f>
        <v>0</v>
      </c>
      <c r="F42" s="30">
        <f>F43</f>
        <v>170000</v>
      </c>
      <c r="G42" s="30">
        <f>G43</f>
        <v>170000</v>
      </c>
    </row>
    <row r="43" spans="1:7" ht="39" customHeight="1" x14ac:dyDescent="0.2">
      <c r="A43" s="33" t="s">
        <v>142</v>
      </c>
      <c r="B43" s="41" t="s">
        <v>134</v>
      </c>
      <c r="C43" s="30">
        <f>C47</f>
        <v>35000</v>
      </c>
      <c r="D43" s="30"/>
      <c r="E43" s="30"/>
      <c r="F43" s="34">
        <f>F47</f>
        <v>170000</v>
      </c>
      <c r="G43" s="34">
        <f>G47</f>
        <v>170000</v>
      </c>
    </row>
    <row r="44" spans="1:7" hidden="1" x14ac:dyDescent="0.2">
      <c r="A44" s="33" t="s">
        <v>141</v>
      </c>
      <c r="B44" s="41" t="s">
        <v>140</v>
      </c>
      <c r="C44" s="30">
        <f>C45+C46</f>
        <v>0</v>
      </c>
      <c r="D44" s="30">
        <f>D45+D46</f>
        <v>0</v>
      </c>
      <c r="E44" s="30">
        <f>E45+E46</f>
        <v>0</v>
      </c>
      <c r="F44" s="34"/>
      <c r="G44" s="34"/>
    </row>
    <row r="45" spans="1:7" hidden="1" x14ac:dyDescent="0.2">
      <c r="A45" s="33" t="s">
        <v>139</v>
      </c>
      <c r="B45" s="41" t="s">
        <v>138</v>
      </c>
      <c r="C45" s="30"/>
      <c r="D45" s="30"/>
      <c r="E45" s="30"/>
      <c r="F45" s="34"/>
      <c r="G45" s="34"/>
    </row>
    <row r="46" spans="1:7" hidden="1" x14ac:dyDescent="0.2">
      <c r="A46" s="33" t="s">
        <v>137</v>
      </c>
      <c r="B46" s="41" t="s">
        <v>136</v>
      </c>
      <c r="C46" s="30"/>
      <c r="D46" s="30"/>
      <c r="E46" s="30"/>
      <c r="F46" s="34"/>
      <c r="G46" s="34"/>
    </row>
    <row r="47" spans="1:7" ht="36" customHeight="1" x14ac:dyDescent="0.2">
      <c r="A47" s="33" t="s">
        <v>135</v>
      </c>
      <c r="B47" s="41" t="s">
        <v>134</v>
      </c>
      <c r="C47" s="30">
        <v>35000</v>
      </c>
      <c r="D47" s="30"/>
      <c r="E47" s="30"/>
      <c r="F47" s="34">
        <v>170000</v>
      </c>
      <c r="G47" s="34">
        <v>170000</v>
      </c>
    </row>
    <row r="48" spans="1:7" x14ac:dyDescent="0.2">
      <c r="A48" s="68" t="s">
        <v>133</v>
      </c>
      <c r="B48" s="41" t="s">
        <v>132</v>
      </c>
      <c r="C48" s="30">
        <f>C49+C52</f>
        <v>1080000</v>
      </c>
      <c r="D48" s="30" t="e">
        <f>D54+#REF!</f>
        <v>#REF!</v>
      </c>
      <c r="E48" s="30" t="e">
        <f>E54+#REF!</f>
        <v>#REF!</v>
      </c>
      <c r="F48" s="30">
        <f>F49+F52</f>
        <v>991000</v>
      </c>
      <c r="G48" s="30">
        <f>G49+G52</f>
        <v>910000</v>
      </c>
    </row>
    <row r="49" spans="1:7" x14ac:dyDescent="0.2">
      <c r="A49" s="68" t="s">
        <v>131</v>
      </c>
      <c r="B49" s="41" t="s">
        <v>130</v>
      </c>
      <c r="C49" s="44">
        <f>C50</f>
        <v>85000</v>
      </c>
      <c r="D49" s="44">
        <v>249000</v>
      </c>
      <c r="E49" s="44">
        <v>249000</v>
      </c>
      <c r="F49" s="44">
        <f>F50</f>
        <v>85000</v>
      </c>
      <c r="G49" s="44">
        <f>G50</f>
        <v>85000</v>
      </c>
    </row>
    <row r="50" spans="1:7" ht="31.5" x14ac:dyDescent="0.2">
      <c r="A50" s="68" t="s">
        <v>129</v>
      </c>
      <c r="B50" s="41" t="s">
        <v>128</v>
      </c>
      <c r="C50" s="44">
        <f>C51</f>
        <v>85000</v>
      </c>
      <c r="D50" s="44"/>
      <c r="E50" s="44"/>
      <c r="F50" s="44">
        <f>F51</f>
        <v>85000</v>
      </c>
      <c r="G50" s="44">
        <f>G51</f>
        <v>85000</v>
      </c>
    </row>
    <row r="51" spans="1:7" ht="63" x14ac:dyDescent="0.2">
      <c r="A51" s="68" t="s">
        <v>127</v>
      </c>
      <c r="B51" s="41" t="s">
        <v>126</v>
      </c>
      <c r="C51" s="44">
        <v>85000</v>
      </c>
      <c r="D51" s="44"/>
      <c r="E51" s="44"/>
      <c r="F51" s="44">
        <v>85000</v>
      </c>
      <c r="G51" s="44">
        <v>85000</v>
      </c>
    </row>
    <row r="52" spans="1:7" x14ac:dyDescent="0.2">
      <c r="A52" s="68" t="s">
        <v>125</v>
      </c>
      <c r="B52" s="41" t="s">
        <v>124</v>
      </c>
      <c r="C52" s="44">
        <f>C53</f>
        <v>995000</v>
      </c>
      <c r="D52" s="44"/>
      <c r="E52" s="44"/>
      <c r="F52" s="44">
        <f>F53</f>
        <v>906000</v>
      </c>
      <c r="G52" s="44">
        <f>G53</f>
        <v>825000</v>
      </c>
    </row>
    <row r="53" spans="1:7" ht="31.5" x14ac:dyDescent="0.2">
      <c r="A53" s="68" t="s">
        <v>122</v>
      </c>
      <c r="B53" s="41" t="s">
        <v>123</v>
      </c>
      <c r="C53" s="44">
        <f>C54</f>
        <v>995000</v>
      </c>
      <c r="D53" s="44"/>
      <c r="E53" s="44"/>
      <c r="F53" s="44">
        <f>F54</f>
        <v>906000</v>
      </c>
      <c r="G53" s="44">
        <f>G54</f>
        <v>825000</v>
      </c>
    </row>
    <row r="54" spans="1:7" ht="63" x14ac:dyDescent="0.2">
      <c r="A54" s="69" t="s">
        <v>122</v>
      </c>
      <c r="B54" s="47" t="s">
        <v>121</v>
      </c>
      <c r="C54" s="44">
        <v>995000</v>
      </c>
      <c r="D54" s="44">
        <v>762000</v>
      </c>
      <c r="E54" s="44">
        <v>762000</v>
      </c>
      <c r="F54" s="44">
        <v>906000</v>
      </c>
      <c r="G54" s="44">
        <v>825000</v>
      </c>
    </row>
    <row r="55" spans="1:7" ht="31.5" x14ac:dyDescent="0.2">
      <c r="A55" s="33" t="s">
        <v>120</v>
      </c>
      <c r="B55" s="41" t="s">
        <v>119</v>
      </c>
      <c r="C55" s="30">
        <f>C57</f>
        <v>25680</v>
      </c>
      <c r="D55" s="30">
        <f>D56+D57</f>
        <v>3000</v>
      </c>
      <c r="E55" s="30">
        <f>E56+E57</f>
        <v>3000</v>
      </c>
      <c r="F55" s="30">
        <f>F56</f>
        <v>3000</v>
      </c>
      <c r="G55" s="30">
        <f>G56</f>
        <v>3000</v>
      </c>
    </row>
    <row r="56" spans="1:7" ht="78.75" x14ac:dyDescent="0.2">
      <c r="A56" s="68" t="s">
        <v>118</v>
      </c>
      <c r="B56" s="41" t="s">
        <v>117</v>
      </c>
      <c r="C56" s="30">
        <f>C57</f>
        <v>25680</v>
      </c>
      <c r="D56" s="30"/>
      <c r="E56" s="30"/>
      <c r="F56" s="34">
        <f>F57</f>
        <v>3000</v>
      </c>
      <c r="G56" s="34">
        <f>G57</f>
        <v>3000</v>
      </c>
    </row>
    <row r="57" spans="1:7" ht="78.75" x14ac:dyDescent="0.2">
      <c r="A57" s="67" t="s">
        <v>116</v>
      </c>
      <c r="B57" s="47" t="s">
        <v>115</v>
      </c>
      <c r="C57" s="44">
        <f>C58</f>
        <v>25680</v>
      </c>
      <c r="D57" s="44">
        <v>3000</v>
      </c>
      <c r="E57" s="44">
        <v>3000</v>
      </c>
      <c r="F57" s="44">
        <v>3000</v>
      </c>
      <c r="G57" s="44">
        <v>3000</v>
      </c>
    </row>
    <row r="58" spans="1:7" ht="63" x14ac:dyDescent="0.2">
      <c r="A58" s="67" t="s">
        <v>114</v>
      </c>
      <c r="B58" s="47" t="s">
        <v>113</v>
      </c>
      <c r="C58" s="44">
        <v>25680</v>
      </c>
      <c r="D58" s="44">
        <v>3000</v>
      </c>
      <c r="E58" s="44">
        <v>3000</v>
      </c>
      <c r="F58" s="44">
        <v>3000</v>
      </c>
      <c r="G58" s="44">
        <v>3000</v>
      </c>
    </row>
    <row r="59" spans="1:7" ht="31.5" x14ac:dyDescent="0.2">
      <c r="A59" s="33" t="s">
        <v>112</v>
      </c>
      <c r="B59" s="41" t="s">
        <v>111</v>
      </c>
      <c r="C59" s="30">
        <f>C60</f>
        <v>0</v>
      </c>
      <c r="D59" s="30">
        <f>D60</f>
        <v>0</v>
      </c>
      <c r="E59" s="30">
        <f>E60</f>
        <v>0</v>
      </c>
      <c r="F59" s="30">
        <f>F60</f>
        <v>0</v>
      </c>
      <c r="G59" s="30">
        <f>G60</f>
        <v>0</v>
      </c>
    </row>
    <row r="60" spans="1:7" ht="31.5" x14ac:dyDescent="0.2">
      <c r="A60" s="33" t="s">
        <v>110</v>
      </c>
      <c r="B60" s="41" t="s">
        <v>109</v>
      </c>
      <c r="C60" s="30">
        <v>0</v>
      </c>
      <c r="D60" s="30"/>
      <c r="E60" s="30"/>
      <c r="F60" s="34">
        <v>0</v>
      </c>
      <c r="G60" s="34">
        <v>0</v>
      </c>
    </row>
    <row r="61" spans="1:7" x14ac:dyDescent="0.2">
      <c r="A61" s="66" t="s">
        <v>108</v>
      </c>
      <c r="B61" s="65" t="s">
        <v>107</v>
      </c>
      <c r="C61" s="30">
        <f>C62</f>
        <v>300000</v>
      </c>
      <c r="D61" s="30"/>
      <c r="E61" s="30"/>
      <c r="F61" s="34">
        <v>0</v>
      </c>
      <c r="G61" s="34">
        <v>0</v>
      </c>
    </row>
    <row r="62" spans="1:7" x14ac:dyDescent="0.2">
      <c r="A62" s="33" t="s">
        <v>106</v>
      </c>
      <c r="B62" s="65" t="s">
        <v>105</v>
      </c>
      <c r="C62" s="30">
        <f>C63</f>
        <v>300000</v>
      </c>
      <c r="D62" s="30"/>
      <c r="E62" s="30"/>
      <c r="F62" s="34">
        <v>0</v>
      </c>
      <c r="G62" s="34">
        <v>0</v>
      </c>
    </row>
    <row r="63" spans="1:7" x14ac:dyDescent="0.2">
      <c r="A63" s="33" t="s">
        <v>104</v>
      </c>
      <c r="B63" s="65" t="s">
        <v>103</v>
      </c>
      <c r="C63" s="30">
        <f>C64</f>
        <v>300000</v>
      </c>
      <c r="D63" s="30"/>
      <c r="E63" s="30"/>
      <c r="F63" s="34">
        <v>0</v>
      </c>
      <c r="G63" s="34">
        <v>0</v>
      </c>
    </row>
    <row r="64" spans="1:7" ht="31.5" x14ac:dyDescent="0.2">
      <c r="A64" s="33" t="s">
        <v>102</v>
      </c>
      <c r="B64" s="65" t="s">
        <v>101</v>
      </c>
      <c r="C64" s="30">
        <v>300000</v>
      </c>
      <c r="D64" s="30"/>
      <c r="E64" s="30"/>
      <c r="F64" s="34">
        <v>0</v>
      </c>
      <c r="G64" s="34">
        <v>0</v>
      </c>
    </row>
    <row r="65" spans="1:7" x14ac:dyDescent="0.2">
      <c r="A65" s="42" t="s">
        <v>100</v>
      </c>
      <c r="B65" s="32" t="s">
        <v>99</v>
      </c>
      <c r="C65" s="30">
        <f>C66+C97</f>
        <v>10385101.5</v>
      </c>
      <c r="D65" s="30" t="e">
        <f>D66+D67+D79+#REF!+D84</f>
        <v>#REF!</v>
      </c>
      <c r="E65" s="30" t="e">
        <f>E66+E67+E79+#REF!+E84</f>
        <v>#REF!</v>
      </c>
      <c r="F65" s="30">
        <f>F66</f>
        <v>6989900</v>
      </c>
      <c r="G65" s="30">
        <f>G66</f>
        <v>6863900</v>
      </c>
    </row>
    <row r="66" spans="1:7" ht="31.5" x14ac:dyDescent="0.2">
      <c r="A66" s="33" t="s">
        <v>98</v>
      </c>
      <c r="B66" s="41" t="s">
        <v>97</v>
      </c>
      <c r="C66" s="30">
        <f>C67+C79+C84+C74</f>
        <v>9947400</v>
      </c>
      <c r="D66" s="30" t="e">
        <f>D67+D79+D84+#REF!</f>
        <v>#REF!</v>
      </c>
      <c r="E66" s="30" t="e">
        <f>E67+E79+E84+#REF!</f>
        <v>#REF!</v>
      </c>
      <c r="F66" s="30">
        <f>F67+F79+F84</f>
        <v>6989900</v>
      </c>
      <c r="G66" s="30">
        <f>G67+G79+G84</f>
        <v>6863900</v>
      </c>
    </row>
    <row r="67" spans="1:7" x14ac:dyDescent="0.2">
      <c r="A67" s="64" t="s">
        <v>96</v>
      </c>
      <c r="B67" s="32" t="s">
        <v>95</v>
      </c>
      <c r="C67" s="30">
        <f>C72+C68</f>
        <v>7385500</v>
      </c>
      <c r="D67" s="30" t="e">
        <f>D72+#REF!</f>
        <v>#REF!</v>
      </c>
      <c r="E67" s="30" t="e">
        <f>E72+#REF!</f>
        <v>#REF!</v>
      </c>
      <c r="F67" s="30">
        <f>F72+F68</f>
        <v>6732300</v>
      </c>
      <c r="G67" s="30">
        <f>G72+G68</f>
        <v>6596100</v>
      </c>
    </row>
    <row r="68" spans="1:7" x14ac:dyDescent="0.2">
      <c r="A68" s="53" t="s">
        <v>94</v>
      </c>
      <c r="B68" s="41" t="s">
        <v>93</v>
      </c>
      <c r="C68" s="30">
        <f>C69</f>
        <v>7336000</v>
      </c>
      <c r="D68" s="30"/>
      <c r="E68" s="30"/>
      <c r="F68" s="30">
        <f>F69</f>
        <v>6713000</v>
      </c>
      <c r="G68" s="30">
        <f>G69</f>
        <v>6577000</v>
      </c>
    </row>
    <row r="69" spans="1:7" ht="31.5" x14ac:dyDescent="0.2">
      <c r="A69" s="53" t="s">
        <v>92</v>
      </c>
      <c r="B69" s="41" t="s">
        <v>91</v>
      </c>
      <c r="C69" s="30">
        <v>7336000</v>
      </c>
      <c r="D69" s="30"/>
      <c r="E69" s="30"/>
      <c r="F69" s="30">
        <v>6713000</v>
      </c>
      <c r="G69" s="30">
        <v>6577000</v>
      </c>
    </row>
    <row r="70" spans="1:7" ht="31.5" x14ac:dyDescent="0.2">
      <c r="A70" s="48" t="s">
        <v>90</v>
      </c>
      <c r="B70" s="47" t="s">
        <v>89</v>
      </c>
      <c r="C70" s="43">
        <f>C71</f>
        <v>0</v>
      </c>
      <c r="D70" s="43">
        <f>D71</f>
        <v>0</v>
      </c>
      <c r="E70" s="43">
        <f>E71</f>
        <v>0</v>
      </c>
      <c r="F70" s="43">
        <f>F71</f>
        <v>0</v>
      </c>
      <c r="G70" s="43">
        <f>G71</f>
        <v>0</v>
      </c>
    </row>
    <row r="71" spans="1:7" ht="31.5" x14ac:dyDescent="0.2">
      <c r="A71" s="46" t="s">
        <v>88</v>
      </c>
      <c r="B71" s="45" t="s">
        <v>87</v>
      </c>
      <c r="C71" s="43">
        <v>0</v>
      </c>
      <c r="D71" s="43"/>
      <c r="E71" s="43"/>
      <c r="F71" s="43">
        <v>0</v>
      </c>
      <c r="G71" s="43">
        <v>0</v>
      </c>
    </row>
    <row r="72" spans="1:7" ht="31.5" x14ac:dyDescent="0.2">
      <c r="A72" s="55" t="s">
        <v>86</v>
      </c>
      <c r="B72" s="63" t="s">
        <v>85</v>
      </c>
      <c r="C72" s="44">
        <f>C73</f>
        <v>49500</v>
      </c>
      <c r="D72" s="44">
        <f>D73</f>
        <v>0</v>
      </c>
      <c r="E72" s="44">
        <f>E73</f>
        <v>0</v>
      </c>
      <c r="F72" s="44">
        <f>F73</f>
        <v>19300</v>
      </c>
      <c r="G72" s="44">
        <f>G73</f>
        <v>19100</v>
      </c>
    </row>
    <row r="73" spans="1:7" ht="31.5" x14ac:dyDescent="0.2">
      <c r="A73" s="54" t="s">
        <v>84</v>
      </c>
      <c r="B73" s="62" t="s">
        <v>83</v>
      </c>
      <c r="C73" s="43">
        <v>49500</v>
      </c>
      <c r="D73" s="43"/>
      <c r="E73" s="43"/>
      <c r="F73" s="43">
        <v>19300</v>
      </c>
      <c r="G73" s="43">
        <v>19100</v>
      </c>
    </row>
    <row r="74" spans="1:7" ht="31.5" x14ac:dyDescent="0.2">
      <c r="A74" s="61" t="s">
        <v>82</v>
      </c>
      <c r="B74" s="60" t="s">
        <v>81</v>
      </c>
      <c r="C74" s="43">
        <f>C76+C78</f>
        <v>1642700</v>
      </c>
      <c r="D74" s="43"/>
      <c r="E74" s="43"/>
      <c r="F74" s="43">
        <v>0</v>
      </c>
      <c r="G74" s="43">
        <v>0</v>
      </c>
    </row>
    <row r="75" spans="1:7" ht="47.25" x14ac:dyDescent="0.2">
      <c r="A75" s="55" t="s">
        <v>80</v>
      </c>
      <c r="B75" s="56" t="s">
        <v>79</v>
      </c>
      <c r="C75" s="43">
        <f>C76</f>
        <v>642700</v>
      </c>
      <c r="D75" s="43"/>
      <c r="E75" s="43"/>
      <c r="F75" s="43">
        <v>0</v>
      </c>
      <c r="G75" s="43">
        <v>0</v>
      </c>
    </row>
    <row r="76" spans="1:7" ht="48.75" customHeight="1" x14ac:dyDescent="0.2">
      <c r="A76" s="57" t="s">
        <v>78</v>
      </c>
      <c r="B76" s="59" t="s">
        <v>77</v>
      </c>
      <c r="C76" s="58">
        <v>642700</v>
      </c>
      <c r="D76" s="58"/>
      <c r="E76" s="58"/>
      <c r="F76" s="58">
        <v>0</v>
      </c>
      <c r="G76" s="58">
        <v>0</v>
      </c>
    </row>
    <row r="77" spans="1:7" x14ac:dyDescent="0.2">
      <c r="A77" s="57" t="s">
        <v>76</v>
      </c>
      <c r="B77" s="56" t="s">
        <v>75</v>
      </c>
      <c r="C77" s="43">
        <v>1000000</v>
      </c>
      <c r="D77" s="43"/>
      <c r="E77" s="43"/>
      <c r="F77" s="43">
        <v>0</v>
      </c>
      <c r="G77" s="43">
        <v>0</v>
      </c>
    </row>
    <row r="78" spans="1:7" x14ac:dyDescent="0.2">
      <c r="A78" s="57" t="s">
        <v>74</v>
      </c>
      <c r="B78" s="56" t="s">
        <v>73</v>
      </c>
      <c r="C78" s="43">
        <v>1000000</v>
      </c>
      <c r="D78" s="43"/>
      <c r="E78" s="43"/>
      <c r="F78" s="43">
        <v>0</v>
      </c>
      <c r="G78" s="43">
        <v>0</v>
      </c>
    </row>
    <row r="79" spans="1:7" x14ac:dyDescent="0.2">
      <c r="A79" s="42" t="s">
        <v>72</v>
      </c>
      <c r="B79" s="32" t="s">
        <v>71</v>
      </c>
      <c r="C79" s="30">
        <f>C80+C82</f>
        <v>254900</v>
      </c>
      <c r="D79" s="30" t="e">
        <f>#REF!+D80+D82</f>
        <v>#REF!</v>
      </c>
      <c r="E79" s="30" t="e">
        <f>#REF!+E80+E82</f>
        <v>#REF!</v>
      </c>
      <c r="F79" s="30">
        <f>F80+F82</f>
        <v>257600</v>
      </c>
      <c r="G79" s="30">
        <f>+G80+G82</f>
        <v>267800</v>
      </c>
    </row>
    <row r="80" spans="1:7" ht="31.5" x14ac:dyDescent="0.2">
      <c r="A80" s="55" t="s">
        <v>70</v>
      </c>
      <c r="B80" s="47" t="s">
        <v>69</v>
      </c>
      <c r="C80" s="44">
        <f>C81</f>
        <v>254900</v>
      </c>
      <c r="D80" s="44">
        <f>D81</f>
        <v>0</v>
      </c>
      <c r="E80" s="44">
        <f>E81</f>
        <v>0</v>
      </c>
      <c r="F80" s="44">
        <f>F81</f>
        <v>257600</v>
      </c>
      <c r="G80" s="44">
        <f>G81</f>
        <v>267800</v>
      </c>
    </row>
    <row r="81" spans="1:7" ht="35.25" customHeight="1" x14ac:dyDescent="0.2">
      <c r="A81" s="54" t="s">
        <v>68</v>
      </c>
      <c r="B81" s="45" t="s">
        <v>67</v>
      </c>
      <c r="C81" s="43">
        <v>254900</v>
      </c>
      <c r="D81" s="43"/>
      <c r="E81" s="44"/>
      <c r="F81" s="43">
        <v>257600</v>
      </c>
      <c r="G81" s="43">
        <v>267800</v>
      </c>
    </row>
    <row r="82" spans="1:7" ht="0.75" hidden="1" customHeight="1" x14ac:dyDescent="0.2">
      <c r="A82" s="53"/>
      <c r="B82" s="41"/>
      <c r="C82" s="30"/>
      <c r="D82" s="30">
        <f>D83</f>
        <v>0</v>
      </c>
      <c r="E82" s="30">
        <f>E83</f>
        <v>0</v>
      </c>
      <c r="F82" s="30"/>
      <c r="G82" s="30"/>
    </row>
    <row r="83" spans="1:7" hidden="1" x14ac:dyDescent="0.2">
      <c r="A83" s="52"/>
      <c r="B83" s="51"/>
      <c r="C83" s="49"/>
      <c r="D83" s="49"/>
      <c r="E83" s="50"/>
      <c r="F83" s="49"/>
      <c r="G83" s="49"/>
    </row>
    <row r="84" spans="1:7" x14ac:dyDescent="0.2">
      <c r="A84" s="42" t="s">
        <v>66</v>
      </c>
      <c r="B84" s="32" t="s">
        <v>65</v>
      </c>
      <c r="C84" s="30">
        <f>C85</f>
        <v>664300</v>
      </c>
      <c r="D84" s="30">
        <f>D85</f>
        <v>0</v>
      </c>
      <c r="E84" s="30">
        <f>E85</f>
        <v>0</v>
      </c>
      <c r="F84" s="30">
        <f>F85</f>
        <v>0</v>
      </c>
      <c r="G84" s="30">
        <f>G85</f>
        <v>0</v>
      </c>
    </row>
    <row r="85" spans="1:7" x14ac:dyDescent="0.2">
      <c r="A85" s="48" t="s">
        <v>64</v>
      </c>
      <c r="B85" s="47" t="s">
        <v>63</v>
      </c>
      <c r="C85" s="44">
        <f>C86</f>
        <v>664300</v>
      </c>
      <c r="D85" s="44">
        <f>D86</f>
        <v>0</v>
      </c>
      <c r="E85" s="44">
        <f>E86</f>
        <v>0</v>
      </c>
      <c r="F85" s="44">
        <f>F86</f>
        <v>0</v>
      </c>
      <c r="G85" s="44">
        <f>G86</f>
        <v>0</v>
      </c>
    </row>
    <row r="86" spans="1:7" ht="31.5" x14ac:dyDescent="0.2">
      <c r="A86" s="46" t="s">
        <v>62</v>
      </c>
      <c r="B86" s="45" t="s">
        <v>61</v>
      </c>
      <c r="C86" s="43">
        <v>664300</v>
      </c>
      <c r="D86" s="44"/>
      <c r="E86" s="44"/>
      <c r="F86" s="43">
        <v>0</v>
      </c>
      <c r="G86" s="43">
        <v>0</v>
      </c>
    </row>
    <row r="87" spans="1:7" ht="31.5" hidden="1" x14ac:dyDescent="0.2">
      <c r="A87" s="42" t="s">
        <v>60</v>
      </c>
      <c r="B87" s="32" t="s">
        <v>59</v>
      </c>
      <c r="C87" s="30">
        <f>C88+C93</f>
        <v>0</v>
      </c>
      <c r="D87" s="30">
        <f>D88+D93</f>
        <v>0</v>
      </c>
      <c r="E87" s="30">
        <f>E88+E93</f>
        <v>0</v>
      </c>
      <c r="F87" s="34"/>
      <c r="G87" s="34"/>
    </row>
    <row r="88" spans="1:7" hidden="1" x14ac:dyDescent="0.2">
      <c r="A88" s="33" t="s">
        <v>58</v>
      </c>
      <c r="B88" s="41" t="s">
        <v>57</v>
      </c>
      <c r="C88" s="30"/>
      <c r="D88" s="30">
        <f>D89+D91</f>
        <v>0</v>
      </c>
      <c r="E88" s="30">
        <f>E89+E91</f>
        <v>0</v>
      </c>
      <c r="F88" s="34"/>
      <c r="G88" s="34"/>
    </row>
    <row r="89" spans="1:7" hidden="1" x14ac:dyDescent="0.2">
      <c r="A89" s="42" t="s">
        <v>56</v>
      </c>
      <c r="B89" s="32" t="s">
        <v>55</v>
      </c>
      <c r="C89" s="30">
        <f>C90</f>
        <v>0</v>
      </c>
      <c r="D89" s="30">
        <f>D90</f>
        <v>0</v>
      </c>
      <c r="E89" s="30">
        <f>E90</f>
        <v>0</v>
      </c>
      <c r="F89" s="34"/>
      <c r="G89" s="34"/>
    </row>
    <row r="90" spans="1:7" ht="47.25" hidden="1" x14ac:dyDescent="0.2">
      <c r="A90" s="33" t="s">
        <v>54</v>
      </c>
      <c r="B90" s="41" t="s">
        <v>53</v>
      </c>
      <c r="C90" s="30">
        <v>0</v>
      </c>
      <c r="D90" s="30">
        <v>0</v>
      </c>
      <c r="E90" s="30">
        <v>0</v>
      </c>
      <c r="F90" s="34"/>
      <c r="G90" s="34"/>
    </row>
    <row r="91" spans="1:7" hidden="1" x14ac:dyDescent="0.2">
      <c r="A91" s="42" t="s">
        <v>52</v>
      </c>
      <c r="B91" s="32" t="s">
        <v>51</v>
      </c>
      <c r="C91" s="30">
        <f>C92</f>
        <v>0</v>
      </c>
      <c r="D91" s="30">
        <f>D92</f>
        <v>0</v>
      </c>
      <c r="E91" s="30">
        <f>E92</f>
        <v>0</v>
      </c>
      <c r="F91" s="34"/>
      <c r="G91" s="34"/>
    </row>
    <row r="92" spans="1:7" ht="47.25" hidden="1" x14ac:dyDescent="0.2">
      <c r="A92" s="33" t="s">
        <v>50</v>
      </c>
      <c r="B92" s="41" t="s">
        <v>49</v>
      </c>
      <c r="C92" s="30"/>
      <c r="D92" s="30"/>
      <c r="E92" s="30"/>
      <c r="F92" s="34"/>
      <c r="G92" s="34"/>
    </row>
    <row r="93" spans="1:7" ht="31.5" hidden="1" x14ac:dyDescent="0.2">
      <c r="A93" s="33" t="s">
        <v>48</v>
      </c>
      <c r="B93" s="41" t="s">
        <v>47</v>
      </c>
      <c r="C93" s="30">
        <f>C94</f>
        <v>0</v>
      </c>
      <c r="D93" s="30">
        <f>D94</f>
        <v>0</v>
      </c>
      <c r="E93" s="30">
        <f>E94</f>
        <v>0</v>
      </c>
      <c r="F93" s="34"/>
      <c r="G93" s="34"/>
    </row>
    <row r="94" spans="1:7" hidden="1" x14ac:dyDescent="0.2">
      <c r="A94" s="42" t="s">
        <v>46</v>
      </c>
      <c r="B94" s="32" t="s">
        <v>45</v>
      </c>
      <c r="C94" s="30">
        <f>C95</f>
        <v>0</v>
      </c>
      <c r="D94" s="30">
        <f>D95</f>
        <v>0</v>
      </c>
      <c r="E94" s="30">
        <f>E95</f>
        <v>0</v>
      </c>
      <c r="F94" s="34"/>
      <c r="G94" s="34"/>
    </row>
    <row r="95" spans="1:7" ht="31.5" hidden="1" x14ac:dyDescent="0.2">
      <c r="A95" s="33" t="s">
        <v>44</v>
      </c>
      <c r="B95" s="41" t="s">
        <v>43</v>
      </c>
      <c r="C95" s="30"/>
      <c r="D95" s="30"/>
      <c r="E95" s="30"/>
      <c r="F95" s="34"/>
      <c r="G95" s="34"/>
    </row>
    <row r="96" spans="1:7" hidden="1" x14ac:dyDescent="0.2">
      <c r="A96" s="33"/>
      <c r="B96" s="32" t="s">
        <v>42</v>
      </c>
      <c r="C96" s="30">
        <f>C66</f>
        <v>9947400</v>
      </c>
      <c r="D96" s="30" t="e">
        <f>D66</f>
        <v>#REF!</v>
      </c>
      <c r="E96" s="30" t="e">
        <f>E66</f>
        <v>#REF!</v>
      </c>
      <c r="F96" s="34"/>
      <c r="G96" s="34"/>
    </row>
    <row r="97" spans="1:7" ht="31.5" x14ac:dyDescent="0.25">
      <c r="A97" s="40" t="s">
        <v>41</v>
      </c>
      <c r="B97" s="39" t="s">
        <v>40</v>
      </c>
      <c r="C97" s="31">
        <f>C99</f>
        <v>437701.5</v>
      </c>
      <c r="D97" s="30"/>
      <c r="E97" s="30"/>
      <c r="F97" s="34">
        <v>0</v>
      </c>
      <c r="G97" s="34">
        <v>0</v>
      </c>
    </row>
    <row r="98" spans="1:7" ht="31.5" x14ac:dyDescent="0.25">
      <c r="A98" s="38" t="s">
        <v>39</v>
      </c>
      <c r="B98" s="37" t="s">
        <v>38</v>
      </c>
      <c r="C98" s="31">
        <f>C99</f>
        <v>437701.5</v>
      </c>
      <c r="D98" s="30"/>
      <c r="E98" s="30"/>
      <c r="F98" s="34">
        <v>0</v>
      </c>
      <c r="G98" s="34">
        <v>0</v>
      </c>
    </row>
    <row r="99" spans="1:7" ht="31.5" x14ac:dyDescent="0.25">
      <c r="A99" s="36" t="s">
        <v>37</v>
      </c>
      <c r="B99" s="35" t="s">
        <v>36</v>
      </c>
      <c r="C99" s="31">
        <v>437701.5</v>
      </c>
      <c r="D99" s="30"/>
      <c r="E99" s="30"/>
      <c r="F99" s="34">
        <v>0</v>
      </c>
      <c r="G99" s="34">
        <v>0</v>
      </c>
    </row>
    <row r="100" spans="1:7" x14ac:dyDescent="0.2">
      <c r="A100" s="33"/>
      <c r="B100" s="32" t="s">
        <v>35</v>
      </c>
      <c r="C100" s="31">
        <f>C11+C65</f>
        <v>15621101.5</v>
      </c>
      <c r="D100" s="30" t="e">
        <f>D11+D65</f>
        <v>#REF!</v>
      </c>
      <c r="E100" s="30" t="e">
        <f>E11+E65</f>
        <v>#REF!</v>
      </c>
      <c r="F100" s="30">
        <f>F11+F65</f>
        <v>11397900</v>
      </c>
      <c r="G100" s="30">
        <f>G11+G65</f>
        <v>11251900</v>
      </c>
    </row>
    <row r="102" spans="1:7" ht="18.75" x14ac:dyDescent="0.3">
      <c r="B102" s="1"/>
      <c r="C102" s="29"/>
      <c r="D102" s="28"/>
      <c r="E102" s="21"/>
    </row>
    <row r="103" spans="1:7" ht="12.75" x14ac:dyDescent="0.2">
      <c r="C103" s="21"/>
      <c r="D103" s="21"/>
      <c r="E103" s="21"/>
    </row>
    <row r="104" spans="1:7" ht="12.75" x14ac:dyDescent="0.2">
      <c r="C104" s="21"/>
      <c r="D104" s="21"/>
      <c r="E104" s="21"/>
    </row>
    <row r="105" spans="1:7" ht="12.75" x14ac:dyDescent="0.2">
      <c r="C105" s="21"/>
      <c r="D105" s="21"/>
      <c r="E105" s="21"/>
    </row>
    <row r="106" spans="1:7" ht="12.75" x14ac:dyDescent="0.2">
      <c r="A106" s="27"/>
      <c r="B106" s="26"/>
      <c r="C106" s="25"/>
      <c r="D106" s="25"/>
      <c r="E106" s="25"/>
    </row>
    <row r="107" spans="1:7" ht="12.75" x14ac:dyDescent="0.2">
      <c r="A107" s="27"/>
      <c r="B107" s="26"/>
      <c r="C107" s="25"/>
      <c r="D107" s="25"/>
      <c r="E107" s="25"/>
    </row>
    <row r="108" spans="1:7" ht="12.75" x14ac:dyDescent="0.2">
      <c r="C108" s="21"/>
      <c r="D108" s="21"/>
      <c r="E108" s="21"/>
    </row>
    <row r="109" spans="1:7" ht="12.75" x14ac:dyDescent="0.2">
      <c r="C109" s="21"/>
      <c r="D109" s="21"/>
      <c r="E109" s="21"/>
    </row>
    <row r="110" spans="1:7" ht="12.75" x14ac:dyDescent="0.2">
      <c r="C110" s="21"/>
      <c r="D110" s="21"/>
      <c r="E110" s="21"/>
    </row>
    <row r="111" spans="1:7" ht="12.75" x14ac:dyDescent="0.2">
      <c r="C111" s="21"/>
      <c r="D111" s="21"/>
      <c r="E111" s="21"/>
    </row>
    <row r="112" spans="1:7" ht="12.75" x14ac:dyDescent="0.2">
      <c r="C112" s="21"/>
      <c r="D112" s="21"/>
      <c r="E112" s="21"/>
    </row>
    <row r="113" spans="3:5" ht="12.75" x14ac:dyDescent="0.2">
      <c r="C113" s="21"/>
      <c r="D113" s="21"/>
      <c r="E113" s="21"/>
    </row>
    <row r="114" spans="3:5" ht="12.75" x14ac:dyDescent="0.2">
      <c r="C114" s="21"/>
      <c r="D114" s="21"/>
      <c r="E114" s="21"/>
    </row>
    <row r="115" spans="3:5" ht="12.75" x14ac:dyDescent="0.2">
      <c r="C115" s="21"/>
      <c r="D115" s="21"/>
      <c r="E115" s="21"/>
    </row>
    <row r="116" spans="3:5" ht="12.75" x14ac:dyDescent="0.2">
      <c r="C116" s="21"/>
      <c r="D116" s="21"/>
      <c r="E116" s="21"/>
    </row>
    <row r="117" spans="3:5" ht="12.75" x14ac:dyDescent="0.2">
      <c r="C117" s="21"/>
      <c r="D117" s="21"/>
      <c r="E117" s="21"/>
    </row>
    <row r="118" spans="3:5" ht="12.75" x14ac:dyDescent="0.2">
      <c r="C118" s="21"/>
      <c r="D118" s="21"/>
      <c r="E118" s="21"/>
    </row>
    <row r="119" spans="3:5" ht="12.75" x14ac:dyDescent="0.2">
      <c r="C119" s="21"/>
      <c r="D119" s="21"/>
      <c r="E119" s="21"/>
    </row>
    <row r="120" spans="3:5" ht="12.75" x14ac:dyDescent="0.2">
      <c r="C120" s="21"/>
      <c r="D120" s="21"/>
      <c r="E120" s="21"/>
    </row>
    <row r="121" spans="3:5" ht="12.75" x14ac:dyDescent="0.2">
      <c r="C121" s="21"/>
      <c r="D121" s="21"/>
      <c r="E121" s="21"/>
    </row>
    <row r="122" spans="3:5" ht="12.75" x14ac:dyDescent="0.2">
      <c r="C122" s="21"/>
      <c r="D122" s="21"/>
      <c r="E122" s="21"/>
    </row>
    <row r="123" spans="3:5" ht="12.75" x14ac:dyDescent="0.2">
      <c r="C123" s="21"/>
      <c r="D123" s="21"/>
      <c r="E123" s="21"/>
    </row>
    <row r="124" spans="3:5" ht="12.75" x14ac:dyDescent="0.2">
      <c r="C124" s="21"/>
      <c r="D124" s="21"/>
      <c r="E124" s="21"/>
    </row>
    <row r="125" spans="3:5" ht="12.75" x14ac:dyDescent="0.2">
      <c r="C125" s="21"/>
      <c r="D125" s="21"/>
      <c r="E125" s="21"/>
    </row>
    <row r="126" spans="3:5" ht="12.75" x14ac:dyDescent="0.2">
      <c r="C126" s="21"/>
      <c r="D126" s="21"/>
      <c r="E126" s="21"/>
    </row>
    <row r="127" spans="3:5" ht="12.75" x14ac:dyDescent="0.2">
      <c r="C127" s="21"/>
      <c r="D127" s="21"/>
      <c r="E127" s="21"/>
    </row>
    <row r="128" spans="3:5" ht="12.75" x14ac:dyDescent="0.2">
      <c r="C128" s="21"/>
      <c r="D128" s="21"/>
      <c r="E128" s="21"/>
    </row>
    <row r="129" spans="1:5" ht="12.75" x14ac:dyDescent="0.2">
      <c r="C129" s="21"/>
      <c r="D129" s="21"/>
      <c r="E129" s="21"/>
    </row>
    <row r="130" spans="1:5" ht="12.75" x14ac:dyDescent="0.2">
      <c r="C130" s="21"/>
      <c r="D130" s="21"/>
      <c r="E130" s="21"/>
    </row>
    <row r="131" spans="1:5" ht="12.75" x14ac:dyDescent="0.2">
      <c r="C131" s="21"/>
      <c r="D131" s="21"/>
      <c r="E131" s="21"/>
    </row>
    <row r="132" spans="1:5" ht="12.75" x14ac:dyDescent="0.2">
      <c r="C132" s="21"/>
      <c r="D132" s="21"/>
      <c r="E132" s="21"/>
    </row>
    <row r="133" spans="1:5" ht="12.75" x14ac:dyDescent="0.2">
      <c r="C133" s="21"/>
      <c r="D133" s="21"/>
      <c r="E133" s="21"/>
    </row>
    <row r="134" spans="1:5" ht="12.75" x14ac:dyDescent="0.2">
      <c r="C134" s="21"/>
      <c r="D134" s="21"/>
      <c r="E134" s="21"/>
    </row>
    <row r="135" spans="1:5" ht="12.75" x14ac:dyDescent="0.2">
      <c r="C135" s="21"/>
      <c r="D135" s="21"/>
      <c r="E135" s="21"/>
    </row>
    <row r="139" spans="1:5" ht="18.75" x14ac:dyDescent="0.3">
      <c r="A139" s="24"/>
      <c r="B139" s="24"/>
      <c r="C139" s="24"/>
      <c r="D139" s="24"/>
      <c r="E139" s="24"/>
    </row>
  </sheetData>
  <mergeCells count="2">
    <mergeCell ref="A139:E139"/>
    <mergeCell ref="A6:G7"/>
  </mergeCells>
  <pageMargins left="0.78740157480314965" right="0.78740157480314965" top="0.78740157480314965" bottom="0.78740157480314965" header="0" footer="0"/>
  <pageSetup paperSize="9" scale="3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workbookViewId="0">
      <selection activeCell="F4" sqref="F4"/>
    </sheetView>
  </sheetViews>
  <sheetFormatPr defaultRowHeight="12.75" x14ac:dyDescent="0.2"/>
  <cols>
    <col min="1" max="1" width="1.42578125" style="87" customWidth="1"/>
    <col min="2" max="2" width="21.42578125" style="87" customWidth="1"/>
    <col min="3" max="4" width="0.7109375" style="87" customWidth="1"/>
    <col min="5" max="5" width="0.5703125" style="87" customWidth="1"/>
    <col min="6" max="6" width="38.5703125" style="87" customWidth="1"/>
    <col min="7" max="7" width="0" style="87" hidden="1" customWidth="1"/>
    <col min="8" max="8" width="4.85546875" style="87" customWidth="1"/>
    <col min="9" max="9" width="4.7109375" style="87" customWidth="1"/>
    <col min="10" max="11" width="0" style="87" hidden="1" customWidth="1"/>
    <col min="12" max="12" width="15.7109375" style="87" customWidth="1"/>
    <col min="13" max="13" width="14.7109375" style="87" customWidth="1"/>
    <col min="14" max="14" width="14.28515625" style="87" customWidth="1"/>
    <col min="15" max="246" width="9.140625" style="87" customWidth="1"/>
    <col min="247" max="16384" width="9.140625" style="87"/>
  </cols>
  <sheetData>
    <row r="1" spans="1:14" ht="15" customHeight="1" x14ac:dyDescent="0.3">
      <c r="A1" s="138"/>
      <c r="B1" s="138"/>
      <c r="C1" s="138"/>
      <c r="D1" s="138"/>
      <c r="E1" s="138"/>
      <c r="F1" s="138"/>
      <c r="G1" s="138"/>
      <c r="H1" s="138"/>
      <c r="I1" s="89"/>
      <c r="J1" s="89"/>
      <c r="K1" s="89"/>
      <c r="L1" s="145" t="s">
        <v>244</v>
      </c>
      <c r="M1" s="137"/>
      <c r="N1" s="137"/>
    </row>
    <row r="2" spans="1:14" ht="15" customHeight="1" x14ac:dyDescent="0.3">
      <c r="A2" s="138"/>
      <c r="B2" s="138"/>
      <c r="C2" s="138"/>
      <c r="D2" s="138"/>
      <c r="E2" s="138"/>
      <c r="F2" s="138"/>
      <c r="G2" s="138"/>
      <c r="H2" s="138"/>
      <c r="I2" s="89"/>
      <c r="J2" s="89"/>
      <c r="K2" s="89"/>
      <c r="L2" s="144" t="s">
        <v>209</v>
      </c>
      <c r="M2" s="137"/>
      <c r="N2" s="137"/>
    </row>
    <row r="3" spans="1:14" ht="15" customHeight="1" x14ac:dyDescent="0.3">
      <c r="A3" s="138"/>
      <c r="B3" s="138"/>
      <c r="C3" s="138"/>
      <c r="D3" s="138"/>
      <c r="E3" s="138"/>
      <c r="F3" s="138"/>
      <c r="G3" s="138"/>
      <c r="H3" s="138"/>
      <c r="I3" s="89"/>
      <c r="J3" s="89"/>
      <c r="K3" s="89"/>
      <c r="L3" s="144" t="s">
        <v>243</v>
      </c>
      <c r="M3" s="137"/>
      <c r="N3" s="137"/>
    </row>
    <row r="4" spans="1:14" ht="15" customHeight="1" x14ac:dyDescent="0.3">
      <c r="A4" s="138"/>
      <c r="B4" s="142"/>
      <c r="C4" s="142"/>
      <c r="D4" s="141"/>
      <c r="E4" s="141"/>
      <c r="F4" s="141"/>
      <c r="G4" s="142"/>
      <c r="H4" s="141"/>
      <c r="I4" s="140"/>
      <c r="J4" s="140"/>
      <c r="K4" s="140"/>
      <c r="L4" s="143" t="s">
        <v>34</v>
      </c>
      <c r="M4" s="137"/>
      <c r="N4" s="137"/>
    </row>
    <row r="5" spans="1:14" ht="17.25" customHeight="1" x14ac:dyDescent="0.3">
      <c r="A5" s="138"/>
      <c r="B5" s="142"/>
      <c r="C5" s="142"/>
      <c r="D5" s="141"/>
      <c r="E5" s="141"/>
      <c r="F5" s="141"/>
      <c r="G5" s="142"/>
      <c r="H5" s="141"/>
      <c r="I5" s="140"/>
      <c r="J5" s="140"/>
      <c r="K5" s="140"/>
      <c r="L5" s="137"/>
      <c r="M5" s="137"/>
      <c r="N5" s="137"/>
    </row>
    <row r="6" spans="1:14" ht="36" customHeight="1" x14ac:dyDescent="0.2">
      <c r="A6" s="139" t="s">
        <v>242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ht="11.25" customHeight="1" thickBot="1" x14ac:dyDescent="0.35">
      <c r="A7" s="138"/>
      <c r="B7" s="138"/>
      <c r="C7" s="138"/>
      <c r="D7" s="138"/>
      <c r="E7" s="138"/>
      <c r="F7" s="138"/>
      <c r="G7" s="138"/>
      <c r="H7" s="138"/>
      <c r="I7" s="89"/>
      <c r="J7" s="89"/>
      <c r="K7" s="89"/>
      <c r="L7" s="137"/>
      <c r="M7" s="137"/>
      <c r="N7" s="137"/>
    </row>
    <row r="8" spans="1:14" ht="18.75" hidden="1" customHeight="1" thickBot="1" x14ac:dyDescent="0.25">
      <c r="A8" s="136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4" t="s">
        <v>2</v>
      </c>
    </row>
    <row r="9" spans="1:14" ht="18" customHeight="1" thickBot="1" x14ac:dyDescent="0.25">
      <c r="A9" s="133" t="s">
        <v>241</v>
      </c>
      <c r="B9" s="132"/>
      <c r="C9" s="132"/>
      <c r="D9" s="132"/>
      <c r="E9" s="132"/>
      <c r="F9" s="132"/>
      <c r="G9" s="131" t="s">
        <v>240</v>
      </c>
      <c r="H9" s="130" t="s">
        <v>239</v>
      </c>
      <c r="I9" s="129" t="s">
        <v>238</v>
      </c>
      <c r="J9" s="128" t="s">
        <v>237</v>
      </c>
      <c r="K9" s="128" t="s">
        <v>236</v>
      </c>
      <c r="L9" s="127">
        <v>2021</v>
      </c>
      <c r="M9" s="127">
        <v>2022</v>
      </c>
      <c r="N9" s="126">
        <v>2023</v>
      </c>
    </row>
    <row r="10" spans="1:14" ht="15.95" customHeight="1" x14ac:dyDescent="0.2">
      <c r="A10" s="125" t="s">
        <v>235</v>
      </c>
      <c r="B10" s="124"/>
      <c r="C10" s="124"/>
      <c r="D10" s="124"/>
      <c r="E10" s="124"/>
      <c r="F10" s="124"/>
      <c r="G10" s="124"/>
      <c r="H10" s="123">
        <v>1</v>
      </c>
      <c r="I10" s="122">
        <v>0</v>
      </c>
      <c r="J10" s="121"/>
      <c r="K10" s="120"/>
      <c r="L10" s="119">
        <f>L11+L12+L13+L14</f>
        <v>4249165.66</v>
      </c>
      <c r="M10" s="119">
        <f>M11+M12+M13+M14</f>
        <v>3988590</v>
      </c>
      <c r="N10" s="118">
        <f>N11+N12+N13+N14</f>
        <v>3991992</v>
      </c>
    </row>
    <row r="11" spans="1:14" ht="26.25" customHeight="1" x14ac:dyDescent="0.2">
      <c r="A11" s="112" t="s">
        <v>234</v>
      </c>
      <c r="B11" s="111"/>
      <c r="C11" s="111"/>
      <c r="D11" s="111"/>
      <c r="E11" s="111"/>
      <c r="F11" s="111"/>
      <c r="G11" s="111"/>
      <c r="H11" s="116">
        <v>1</v>
      </c>
      <c r="I11" s="101">
        <v>2</v>
      </c>
      <c r="J11" s="100"/>
      <c r="K11" s="99"/>
      <c r="L11" s="98">
        <v>982581.74</v>
      </c>
      <c r="M11" s="98">
        <v>969990</v>
      </c>
      <c r="N11" s="97">
        <v>971292</v>
      </c>
    </row>
    <row r="12" spans="1:14" ht="37.5" customHeight="1" x14ac:dyDescent="0.2">
      <c r="A12" s="112" t="s">
        <v>233</v>
      </c>
      <c r="B12" s="111"/>
      <c r="C12" s="111"/>
      <c r="D12" s="111"/>
      <c r="E12" s="111"/>
      <c r="F12" s="111"/>
      <c r="G12" s="111"/>
      <c r="H12" s="116">
        <v>1</v>
      </c>
      <c r="I12" s="101">
        <v>4</v>
      </c>
      <c r="J12" s="100"/>
      <c r="K12" s="99"/>
      <c r="L12" s="98">
        <v>3208416.42</v>
      </c>
      <c r="M12" s="98">
        <v>2960900</v>
      </c>
      <c r="N12" s="97">
        <v>2962900</v>
      </c>
    </row>
    <row r="13" spans="1:14" ht="25.5" customHeight="1" x14ac:dyDescent="0.2">
      <c r="A13" s="112" t="s">
        <v>232</v>
      </c>
      <c r="B13" s="111"/>
      <c r="C13" s="111"/>
      <c r="D13" s="111"/>
      <c r="E13" s="111"/>
      <c r="F13" s="111"/>
      <c r="G13" s="111"/>
      <c r="H13" s="116">
        <v>1</v>
      </c>
      <c r="I13" s="101">
        <v>6</v>
      </c>
      <c r="J13" s="100"/>
      <c r="K13" s="99"/>
      <c r="L13" s="98">
        <v>54800</v>
      </c>
      <c r="M13" s="98">
        <v>54800</v>
      </c>
      <c r="N13" s="117">
        <v>54800</v>
      </c>
    </row>
    <row r="14" spans="1:14" ht="15.95" customHeight="1" x14ac:dyDescent="0.2">
      <c r="A14" s="112" t="s">
        <v>231</v>
      </c>
      <c r="B14" s="111"/>
      <c r="C14" s="111"/>
      <c r="D14" s="111"/>
      <c r="E14" s="111"/>
      <c r="F14" s="111"/>
      <c r="G14" s="111"/>
      <c r="H14" s="116">
        <v>1</v>
      </c>
      <c r="I14" s="101">
        <v>13</v>
      </c>
      <c r="J14" s="100"/>
      <c r="K14" s="99"/>
      <c r="L14" s="98">
        <v>3367.5</v>
      </c>
      <c r="M14" s="98">
        <v>2900</v>
      </c>
      <c r="N14" s="97">
        <v>3000</v>
      </c>
    </row>
    <row r="15" spans="1:14" ht="15.95" customHeight="1" x14ac:dyDescent="0.2">
      <c r="A15" s="115" t="s">
        <v>230</v>
      </c>
      <c r="B15" s="114"/>
      <c r="C15" s="114"/>
      <c r="D15" s="114"/>
      <c r="E15" s="114"/>
      <c r="F15" s="114"/>
      <c r="G15" s="113"/>
      <c r="H15" s="107">
        <v>2</v>
      </c>
      <c r="I15" s="107">
        <v>0</v>
      </c>
      <c r="J15" s="106"/>
      <c r="K15" s="105"/>
      <c r="L15" s="104">
        <f>L16</f>
        <v>254900</v>
      </c>
      <c r="M15" s="104">
        <f>M16</f>
        <v>257600</v>
      </c>
      <c r="N15" s="103">
        <f>N16</f>
        <v>267800</v>
      </c>
    </row>
    <row r="16" spans="1:14" ht="15.95" customHeight="1" x14ac:dyDescent="0.2">
      <c r="A16" s="112" t="s">
        <v>229</v>
      </c>
      <c r="B16" s="111"/>
      <c r="C16" s="111"/>
      <c r="D16" s="111"/>
      <c r="E16" s="111"/>
      <c r="F16" s="111"/>
      <c r="G16" s="110"/>
      <c r="H16" s="101">
        <v>2</v>
      </c>
      <c r="I16" s="101">
        <v>3</v>
      </c>
      <c r="J16" s="100"/>
      <c r="K16" s="99"/>
      <c r="L16" s="98">
        <v>254900</v>
      </c>
      <c r="M16" s="98">
        <v>257600</v>
      </c>
      <c r="N16" s="97">
        <v>267800</v>
      </c>
    </row>
    <row r="17" spans="1:14" ht="27" customHeight="1" x14ac:dyDescent="0.2">
      <c r="A17" s="115" t="s">
        <v>228</v>
      </c>
      <c r="B17" s="114"/>
      <c r="C17" s="114"/>
      <c r="D17" s="114"/>
      <c r="E17" s="114"/>
      <c r="F17" s="114"/>
      <c r="G17" s="113"/>
      <c r="H17" s="107">
        <v>3</v>
      </c>
      <c r="I17" s="107">
        <v>0</v>
      </c>
      <c r="J17" s="106"/>
      <c r="K17" s="105"/>
      <c r="L17" s="104">
        <f>L18+L19</f>
        <v>395486.38</v>
      </c>
      <c r="M17" s="104">
        <f>M18+M19</f>
        <v>420300</v>
      </c>
      <c r="N17" s="103">
        <f>N18+N19</f>
        <v>420600</v>
      </c>
    </row>
    <row r="18" spans="1:14" ht="15.95" customHeight="1" x14ac:dyDescent="0.2">
      <c r="A18" s="112" t="s">
        <v>227</v>
      </c>
      <c r="B18" s="111"/>
      <c r="C18" s="111"/>
      <c r="D18" s="111"/>
      <c r="E18" s="111"/>
      <c r="F18" s="111"/>
      <c r="G18" s="110"/>
      <c r="H18" s="101">
        <v>3</v>
      </c>
      <c r="I18" s="101">
        <v>10</v>
      </c>
      <c r="J18" s="100"/>
      <c r="K18" s="99"/>
      <c r="L18" s="98">
        <v>392626.38</v>
      </c>
      <c r="M18" s="98">
        <v>390300</v>
      </c>
      <c r="N18" s="97">
        <v>390600</v>
      </c>
    </row>
    <row r="19" spans="1:14" ht="15.95" customHeight="1" x14ac:dyDescent="0.2">
      <c r="A19" s="102" t="s">
        <v>226</v>
      </c>
      <c r="B19" s="102"/>
      <c r="C19" s="102"/>
      <c r="D19" s="102"/>
      <c r="E19" s="102"/>
      <c r="F19" s="102"/>
      <c r="G19" s="102"/>
      <c r="H19" s="101">
        <v>3</v>
      </c>
      <c r="I19" s="101">
        <v>14</v>
      </c>
      <c r="J19" s="100"/>
      <c r="K19" s="99"/>
      <c r="L19" s="98">
        <v>2860</v>
      </c>
      <c r="M19" s="98">
        <v>30000</v>
      </c>
      <c r="N19" s="97">
        <v>30000</v>
      </c>
    </row>
    <row r="20" spans="1:14" ht="15.95" customHeight="1" x14ac:dyDescent="0.2">
      <c r="A20" s="108" t="s">
        <v>225</v>
      </c>
      <c r="B20" s="108"/>
      <c r="C20" s="108"/>
      <c r="D20" s="108"/>
      <c r="E20" s="108"/>
      <c r="F20" s="108"/>
      <c r="G20" s="108"/>
      <c r="H20" s="107">
        <v>4</v>
      </c>
      <c r="I20" s="107">
        <v>0</v>
      </c>
      <c r="J20" s="106"/>
      <c r="K20" s="105"/>
      <c r="L20" s="104">
        <f>L21</f>
        <v>6433844.5</v>
      </c>
      <c r="M20" s="104">
        <f>M21</f>
        <v>1222000</v>
      </c>
      <c r="N20" s="103">
        <f>N21</f>
        <v>1271000</v>
      </c>
    </row>
    <row r="21" spans="1:14" ht="15.95" customHeight="1" x14ac:dyDescent="0.2">
      <c r="A21" s="102" t="s">
        <v>224</v>
      </c>
      <c r="B21" s="102"/>
      <c r="C21" s="102"/>
      <c r="D21" s="102"/>
      <c r="E21" s="102"/>
      <c r="F21" s="102"/>
      <c r="G21" s="102"/>
      <c r="H21" s="101">
        <v>4</v>
      </c>
      <c r="I21" s="101">
        <v>9</v>
      </c>
      <c r="J21" s="100"/>
      <c r="K21" s="99"/>
      <c r="L21" s="98">
        <v>6433844.5</v>
      </c>
      <c r="M21" s="98">
        <v>1222000</v>
      </c>
      <c r="N21" s="97">
        <v>1271000</v>
      </c>
    </row>
    <row r="22" spans="1:14" ht="15.95" customHeight="1" x14ac:dyDescent="0.2">
      <c r="A22" s="102" t="s">
        <v>223</v>
      </c>
      <c r="B22" s="102"/>
      <c r="C22" s="102"/>
      <c r="D22" s="102"/>
      <c r="E22" s="102"/>
      <c r="F22" s="102"/>
      <c r="G22" s="102"/>
      <c r="H22" s="101">
        <v>4</v>
      </c>
      <c r="I22" s="101">
        <v>12</v>
      </c>
      <c r="J22" s="100"/>
      <c r="K22" s="99"/>
      <c r="L22" s="98">
        <v>0</v>
      </c>
      <c r="M22" s="98">
        <v>0</v>
      </c>
      <c r="N22" s="97">
        <v>0</v>
      </c>
    </row>
    <row r="23" spans="1:14" s="109" customFormat="1" ht="15.95" customHeight="1" x14ac:dyDescent="0.2">
      <c r="A23" s="108" t="s">
        <v>222</v>
      </c>
      <c r="B23" s="108"/>
      <c r="C23" s="108"/>
      <c r="D23" s="108"/>
      <c r="E23" s="108"/>
      <c r="F23" s="108"/>
      <c r="G23" s="108"/>
      <c r="H23" s="107">
        <v>5</v>
      </c>
      <c r="I23" s="107">
        <v>0</v>
      </c>
      <c r="J23" s="106"/>
      <c r="K23" s="105"/>
      <c r="L23" s="104">
        <f>L24+L25+L26</f>
        <v>2168297.94</v>
      </c>
      <c r="M23" s="104">
        <f>M24+M25+M26</f>
        <v>2588910</v>
      </c>
      <c r="N23" s="103">
        <f>N24+N25+N26</f>
        <v>2358008</v>
      </c>
    </row>
    <row r="24" spans="1:14" ht="15.95" customHeight="1" x14ac:dyDescent="0.2">
      <c r="A24" s="102" t="s">
        <v>221</v>
      </c>
      <c r="B24" s="102"/>
      <c r="C24" s="102"/>
      <c r="D24" s="102"/>
      <c r="E24" s="102"/>
      <c r="F24" s="102"/>
      <c r="G24" s="102"/>
      <c r="H24" s="101">
        <v>5</v>
      </c>
      <c r="I24" s="101">
        <v>1</v>
      </c>
      <c r="J24" s="100"/>
      <c r="K24" s="99"/>
      <c r="L24" s="98">
        <v>0</v>
      </c>
      <c r="M24" s="98">
        <v>0</v>
      </c>
      <c r="N24" s="97">
        <v>0</v>
      </c>
    </row>
    <row r="25" spans="1:14" ht="15.95" customHeight="1" x14ac:dyDescent="0.2">
      <c r="A25" s="102" t="s">
        <v>220</v>
      </c>
      <c r="B25" s="102"/>
      <c r="C25" s="102"/>
      <c r="D25" s="102"/>
      <c r="E25" s="102"/>
      <c r="F25" s="102"/>
      <c r="G25" s="102"/>
      <c r="H25" s="101">
        <v>5</v>
      </c>
      <c r="I25" s="101">
        <v>2</v>
      </c>
      <c r="J25" s="100"/>
      <c r="K25" s="99"/>
      <c r="L25" s="98">
        <v>0</v>
      </c>
      <c r="M25" s="98">
        <v>0</v>
      </c>
      <c r="N25" s="97">
        <v>0</v>
      </c>
    </row>
    <row r="26" spans="1:14" ht="15.95" customHeight="1" x14ac:dyDescent="0.2">
      <c r="A26" s="102" t="s">
        <v>219</v>
      </c>
      <c r="B26" s="102"/>
      <c r="C26" s="102"/>
      <c r="D26" s="102"/>
      <c r="E26" s="102"/>
      <c r="F26" s="102"/>
      <c r="G26" s="102"/>
      <c r="H26" s="101">
        <v>5</v>
      </c>
      <c r="I26" s="101">
        <v>3</v>
      </c>
      <c r="J26" s="100"/>
      <c r="K26" s="99"/>
      <c r="L26" s="98">
        <v>2168297.94</v>
      </c>
      <c r="M26" s="98">
        <v>2588910</v>
      </c>
      <c r="N26" s="97">
        <v>2358008</v>
      </c>
    </row>
    <row r="27" spans="1:14" ht="15.95" customHeight="1" x14ac:dyDescent="0.2">
      <c r="A27" s="108" t="s">
        <v>218</v>
      </c>
      <c r="B27" s="108"/>
      <c r="C27" s="108"/>
      <c r="D27" s="108"/>
      <c r="E27" s="108"/>
      <c r="F27" s="108"/>
      <c r="G27" s="108"/>
      <c r="H27" s="107">
        <v>8</v>
      </c>
      <c r="I27" s="107">
        <v>0</v>
      </c>
      <c r="J27" s="106"/>
      <c r="K27" s="105"/>
      <c r="L27" s="104">
        <f>L28</f>
        <v>2799128.87</v>
      </c>
      <c r="M27" s="104">
        <f>M28</f>
        <v>2740500</v>
      </c>
      <c r="N27" s="103">
        <f>N28</f>
        <v>2760500</v>
      </c>
    </row>
    <row r="28" spans="1:14" ht="15.95" customHeight="1" x14ac:dyDescent="0.2">
      <c r="A28" s="102" t="s">
        <v>217</v>
      </c>
      <c r="B28" s="102"/>
      <c r="C28" s="102"/>
      <c r="D28" s="102"/>
      <c r="E28" s="102"/>
      <c r="F28" s="102"/>
      <c r="G28" s="102"/>
      <c r="H28" s="101">
        <v>8</v>
      </c>
      <c r="I28" s="101">
        <v>1</v>
      </c>
      <c r="J28" s="100"/>
      <c r="K28" s="99"/>
      <c r="L28" s="98">
        <v>2799128.87</v>
      </c>
      <c r="M28" s="98">
        <v>2740500</v>
      </c>
      <c r="N28" s="97">
        <v>2760500</v>
      </c>
    </row>
    <row r="29" spans="1:14" ht="15.95" customHeight="1" x14ac:dyDescent="0.2">
      <c r="A29" s="108" t="s">
        <v>216</v>
      </c>
      <c r="B29" s="108"/>
      <c r="C29" s="108"/>
      <c r="D29" s="108"/>
      <c r="E29" s="108"/>
      <c r="F29" s="108"/>
      <c r="G29" s="108"/>
      <c r="H29" s="107">
        <v>10</v>
      </c>
      <c r="I29" s="107">
        <v>0</v>
      </c>
      <c r="J29" s="106"/>
      <c r="K29" s="105"/>
      <c r="L29" s="104">
        <f>L30</f>
        <v>162079.79999999999</v>
      </c>
      <c r="M29" s="104">
        <f>M30</f>
        <v>180000</v>
      </c>
      <c r="N29" s="103">
        <f>N30</f>
        <v>182000</v>
      </c>
    </row>
    <row r="30" spans="1:14" ht="15.95" customHeight="1" thickBot="1" x14ac:dyDescent="0.25">
      <c r="A30" s="102" t="s">
        <v>215</v>
      </c>
      <c r="B30" s="102"/>
      <c r="C30" s="102"/>
      <c r="D30" s="102"/>
      <c r="E30" s="102"/>
      <c r="F30" s="102"/>
      <c r="G30" s="102"/>
      <c r="H30" s="101">
        <v>10</v>
      </c>
      <c r="I30" s="101">
        <v>1</v>
      </c>
      <c r="J30" s="100"/>
      <c r="K30" s="99"/>
      <c r="L30" s="98">
        <v>162079.79999999999</v>
      </c>
      <c r="M30" s="98">
        <v>180000</v>
      </c>
      <c r="N30" s="97">
        <v>182000</v>
      </c>
    </row>
    <row r="31" spans="1:14" ht="17.25" customHeight="1" thickBot="1" x14ac:dyDescent="0.25">
      <c r="A31" s="96" t="s">
        <v>214</v>
      </c>
      <c r="B31" s="95"/>
      <c r="C31" s="95"/>
      <c r="D31" s="95"/>
      <c r="E31" s="95"/>
      <c r="F31" s="94"/>
      <c r="G31" s="93"/>
      <c r="H31" s="93" t="s">
        <v>213</v>
      </c>
      <c r="I31" s="93" t="s">
        <v>213</v>
      </c>
      <c r="J31" s="92"/>
      <c r="K31" s="92"/>
      <c r="L31" s="91">
        <f>L10+L15+L17+L20+L23+L27+L29</f>
        <v>16462903.149999999</v>
      </c>
      <c r="M31" s="91">
        <f>M10+M15+M17+M20+M23+M27+M29</f>
        <v>11397900</v>
      </c>
      <c r="N31" s="90">
        <f>N10+N15+N17+N20+N23+N27+N29</f>
        <v>11251900</v>
      </c>
    </row>
    <row r="32" spans="1:14" ht="25.5" customHeight="1" x14ac:dyDescent="0.3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8"/>
      <c r="N32" s="88"/>
    </row>
  </sheetData>
  <mergeCells count="45">
    <mergeCell ref="A9:F9"/>
    <mergeCell ref="A15:G15"/>
    <mergeCell ref="J15:K15"/>
    <mergeCell ref="J17:K17"/>
    <mergeCell ref="A19:G19"/>
    <mergeCell ref="J19:K19"/>
    <mergeCell ref="J12:K12"/>
    <mergeCell ref="A13:G13"/>
    <mergeCell ref="A22:G22"/>
    <mergeCell ref="J22:K22"/>
    <mergeCell ref="A29:G29"/>
    <mergeCell ref="J29:K29"/>
    <mergeCell ref="A16:G16"/>
    <mergeCell ref="J16:K16"/>
    <mergeCell ref="A17:G17"/>
    <mergeCell ref="A23:G23"/>
    <mergeCell ref="A31:F31"/>
    <mergeCell ref="A10:G10"/>
    <mergeCell ref="J10:K10"/>
    <mergeCell ref="A18:G18"/>
    <mergeCell ref="J18:K18"/>
    <mergeCell ref="A20:G20"/>
    <mergeCell ref="J20:K20"/>
    <mergeCell ref="J14:K14"/>
    <mergeCell ref="J24:K24"/>
    <mergeCell ref="J27:K27"/>
    <mergeCell ref="A11:G11"/>
    <mergeCell ref="J11:K11"/>
    <mergeCell ref="A12:G12"/>
    <mergeCell ref="J13:K13"/>
    <mergeCell ref="A14:G14"/>
    <mergeCell ref="J23:K23"/>
    <mergeCell ref="A24:G24"/>
    <mergeCell ref="A21:G21"/>
    <mergeCell ref="J21:K21"/>
    <mergeCell ref="A30:G30"/>
    <mergeCell ref="J30:K30"/>
    <mergeCell ref="A6:N6"/>
    <mergeCell ref="A25:G25"/>
    <mergeCell ref="J25:K25"/>
    <mergeCell ref="A28:G28"/>
    <mergeCell ref="J28:K28"/>
    <mergeCell ref="A26:G26"/>
    <mergeCell ref="J26:K26"/>
    <mergeCell ref="A27:G27"/>
  </mergeCells>
  <pageMargins left="0.74803149606299213" right="0.35433070866141736" top="0.39370078740157483" bottom="0" header="0.31496062992125984" footer="0.31496062992125984"/>
  <pageSetup scale="75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7"/>
  <sheetViews>
    <sheetView showGridLines="0" zoomScaleNormal="100" workbookViewId="0">
      <selection activeCell="F5" sqref="F5"/>
    </sheetView>
  </sheetViews>
  <sheetFormatPr defaultRowHeight="12.75" x14ac:dyDescent="0.2"/>
  <cols>
    <col min="1" max="1" width="1.42578125" style="149" customWidth="1"/>
    <col min="2" max="2" width="0.85546875" style="149" customWidth="1"/>
    <col min="3" max="3" width="0.7109375" style="149" customWidth="1"/>
    <col min="4" max="5" width="0.5703125" style="149" customWidth="1"/>
    <col min="6" max="6" width="46.42578125" style="149" customWidth="1"/>
    <col min="7" max="7" width="0" style="87" hidden="1" customWidth="1"/>
    <col min="8" max="8" width="6.7109375" style="87" customWidth="1"/>
    <col min="9" max="9" width="4.5703125" style="87" customWidth="1"/>
    <col min="10" max="10" width="11.28515625" style="148" customWidth="1"/>
    <col min="11" max="11" width="4.42578125" style="147" customWidth="1"/>
    <col min="12" max="15" width="0" style="87" hidden="1" customWidth="1"/>
    <col min="16" max="16" width="11" style="146" customWidth="1"/>
    <col min="17" max="18" width="0" style="87" hidden="1" customWidth="1"/>
    <col min="19" max="20" width="11.5703125" style="87" customWidth="1"/>
    <col min="21" max="21" width="8.42578125" style="87" customWidth="1"/>
    <col min="22" max="16384" width="9.140625" style="87"/>
  </cols>
  <sheetData>
    <row r="1" spans="1:21" ht="16.5" customHeight="1" x14ac:dyDescent="0.25">
      <c r="A1" s="287"/>
      <c r="B1" s="287"/>
      <c r="C1" s="287"/>
      <c r="D1" s="287"/>
      <c r="E1" s="287"/>
      <c r="F1" s="287"/>
      <c r="G1" s="274"/>
      <c r="H1" s="274"/>
      <c r="I1" s="280" t="s">
        <v>306</v>
      </c>
      <c r="J1" s="280"/>
      <c r="K1" s="280"/>
      <c r="L1" s="294"/>
      <c r="M1" s="294"/>
      <c r="N1" s="294"/>
      <c r="O1" s="294"/>
      <c r="P1" s="293"/>
      <c r="Q1" s="281"/>
      <c r="R1" s="292"/>
      <c r="U1" s="274"/>
    </row>
    <row r="2" spans="1:21" ht="12.75" customHeight="1" x14ac:dyDescent="0.2">
      <c r="A2" s="287"/>
      <c r="B2" s="286"/>
      <c r="C2" s="286"/>
      <c r="D2" s="286"/>
      <c r="E2" s="286"/>
      <c r="F2" s="286"/>
      <c r="G2" s="282"/>
      <c r="H2" s="285"/>
      <c r="I2" s="291" t="s">
        <v>305</v>
      </c>
      <c r="J2" s="291"/>
      <c r="K2" s="284"/>
      <c r="L2" s="285"/>
      <c r="M2" s="285"/>
      <c r="N2" s="285"/>
      <c r="O2" s="285"/>
      <c r="P2" s="290"/>
      <c r="Q2" s="282"/>
      <c r="R2" s="281"/>
      <c r="U2" s="274"/>
    </row>
    <row r="3" spans="1:21" ht="12" customHeight="1" x14ac:dyDescent="0.2">
      <c r="A3" s="287"/>
      <c r="B3" s="286"/>
      <c r="C3" s="286"/>
      <c r="D3" s="286"/>
      <c r="E3" s="286"/>
      <c r="F3" s="286"/>
      <c r="G3" s="282"/>
      <c r="H3" s="285"/>
      <c r="I3" s="289" t="s">
        <v>207</v>
      </c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74"/>
    </row>
    <row r="4" spans="1:21" ht="12" customHeight="1" x14ac:dyDescent="0.2">
      <c r="A4" s="287"/>
      <c r="B4" s="286"/>
      <c r="C4" s="286"/>
      <c r="D4" s="286"/>
      <c r="E4" s="286"/>
      <c r="F4" s="286"/>
      <c r="G4" s="282"/>
      <c r="H4" s="285"/>
      <c r="I4" s="289" t="s">
        <v>34</v>
      </c>
      <c r="J4" s="289"/>
      <c r="K4" s="289"/>
      <c r="L4" s="289"/>
      <c r="M4" s="289"/>
      <c r="N4" s="289"/>
      <c r="O4" s="289"/>
      <c r="P4" s="289"/>
      <c r="Q4" s="288"/>
      <c r="R4" s="288"/>
      <c r="S4" s="288"/>
      <c r="T4" s="288"/>
      <c r="U4" s="274"/>
    </row>
    <row r="5" spans="1:21" ht="18" customHeight="1" x14ac:dyDescent="0.2">
      <c r="A5" s="287"/>
      <c r="B5" s="286"/>
      <c r="C5" s="286"/>
      <c r="D5" s="286"/>
      <c r="E5" s="286"/>
      <c r="F5" s="286"/>
      <c r="G5" s="282"/>
      <c r="H5" s="285"/>
      <c r="I5" s="285"/>
      <c r="J5" s="284"/>
      <c r="K5" s="284"/>
      <c r="L5" s="282"/>
      <c r="M5" s="282"/>
      <c r="N5" s="282"/>
      <c r="O5" s="282"/>
      <c r="P5" s="283"/>
      <c r="Q5" s="282"/>
      <c r="R5" s="281"/>
      <c r="S5" s="280"/>
      <c r="T5" s="280"/>
      <c r="U5" s="274"/>
    </row>
    <row r="6" spans="1:21" ht="63.75" customHeight="1" x14ac:dyDescent="0.2">
      <c r="A6" s="279" t="s">
        <v>304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4"/>
    </row>
    <row r="7" spans="1:21" ht="18" customHeight="1" x14ac:dyDescent="0.2">
      <c r="A7" s="277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5" t="s">
        <v>2</v>
      </c>
      <c r="U7" s="274"/>
    </row>
    <row r="8" spans="1:21" ht="38.25" customHeight="1" x14ac:dyDescent="0.2">
      <c r="A8" s="158"/>
      <c r="B8" s="156" t="s">
        <v>303</v>
      </c>
      <c r="C8" s="273"/>
      <c r="D8" s="273"/>
      <c r="E8" s="273"/>
      <c r="F8" s="273"/>
      <c r="G8" s="271" t="s">
        <v>302</v>
      </c>
      <c r="H8" s="271" t="s">
        <v>239</v>
      </c>
      <c r="I8" s="271" t="s">
        <v>301</v>
      </c>
      <c r="J8" s="271" t="s">
        <v>300</v>
      </c>
      <c r="K8" s="272" t="s">
        <v>299</v>
      </c>
      <c r="L8" s="271" t="s">
        <v>298</v>
      </c>
      <c r="M8" s="271" t="s">
        <v>297</v>
      </c>
      <c r="N8" s="271" t="s">
        <v>296</v>
      </c>
      <c r="O8" s="271" t="s">
        <v>295</v>
      </c>
      <c r="P8" s="269">
        <v>2021</v>
      </c>
      <c r="Q8" s="269"/>
      <c r="R8" s="270"/>
      <c r="S8" s="269">
        <v>2022</v>
      </c>
      <c r="T8" s="269">
        <v>2023</v>
      </c>
      <c r="U8" s="268"/>
    </row>
    <row r="9" spans="1:21" ht="18" customHeight="1" x14ac:dyDescent="0.2">
      <c r="A9" s="158"/>
      <c r="B9" s="230" t="s">
        <v>294</v>
      </c>
      <c r="C9" s="207"/>
      <c r="D9" s="207"/>
      <c r="E9" s="207"/>
      <c r="F9" s="207"/>
      <c r="G9" s="167">
        <v>100</v>
      </c>
      <c r="H9" s="175">
        <v>1</v>
      </c>
      <c r="I9" s="175">
        <v>0</v>
      </c>
      <c r="J9" s="244">
        <v>0</v>
      </c>
      <c r="K9" s="202">
        <v>0</v>
      </c>
      <c r="L9" s="187">
        <v>2775100</v>
      </c>
      <c r="M9" s="187">
        <v>0</v>
      </c>
      <c r="N9" s="187">
        <v>0</v>
      </c>
      <c r="O9" s="187">
        <v>0</v>
      </c>
      <c r="P9" s="151">
        <f>P10+P15+P25+P30</f>
        <v>4249165.66</v>
      </c>
      <c r="Q9" s="152" t="e">
        <f>Q10+Q15</f>
        <v>#REF!</v>
      </c>
      <c r="R9" s="152" t="e">
        <f>R10+R15</f>
        <v>#REF!</v>
      </c>
      <c r="S9" s="151">
        <f>S10+S15+S25+S30</f>
        <v>3988590</v>
      </c>
      <c r="T9" s="151">
        <f>T10+T15+T25+T30</f>
        <v>3991992</v>
      </c>
      <c r="U9" s="159" t="s">
        <v>245</v>
      </c>
    </row>
    <row r="10" spans="1:21" ht="26.25" customHeight="1" x14ac:dyDescent="0.2">
      <c r="A10" s="158"/>
      <c r="B10" s="206"/>
      <c r="C10" s="207" t="s">
        <v>293</v>
      </c>
      <c r="D10" s="207"/>
      <c r="E10" s="207"/>
      <c r="F10" s="207"/>
      <c r="G10" s="205">
        <v>102</v>
      </c>
      <c r="H10" s="204">
        <v>1</v>
      </c>
      <c r="I10" s="204">
        <v>2</v>
      </c>
      <c r="J10" s="203">
        <v>0</v>
      </c>
      <c r="K10" s="202">
        <v>0</v>
      </c>
      <c r="L10" s="201">
        <v>585600</v>
      </c>
      <c r="M10" s="187">
        <v>0</v>
      </c>
      <c r="N10" s="187">
        <v>0</v>
      </c>
      <c r="O10" s="200">
        <v>0</v>
      </c>
      <c r="P10" s="151">
        <f>P14</f>
        <v>982581.74</v>
      </c>
      <c r="Q10" s="152" t="e">
        <f>Q12</f>
        <v>#REF!</v>
      </c>
      <c r="R10" s="152" t="e">
        <f>R12</f>
        <v>#REF!</v>
      </c>
      <c r="S10" s="151">
        <f>S12</f>
        <v>969990</v>
      </c>
      <c r="T10" s="151">
        <f>T12</f>
        <v>971292</v>
      </c>
      <c r="U10" s="159" t="s">
        <v>245</v>
      </c>
    </row>
    <row r="11" spans="1:21" ht="56.25" x14ac:dyDescent="0.2">
      <c r="A11" s="158"/>
      <c r="B11" s="206"/>
      <c r="C11" s="198"/>
      <c r="D11" s="182"/>
      <c r="E11" s="182"/>
      <c r="F11" s="182" t="s">
        <v>250</v>
      </c>
      <c r="G11" s="205"/>
      <c r="H11" s="204">
        <v>1</v>
      </c>
      <c r="I11" s="204">
        <v>2</v>
      </c>
      <c r="J11" s="203">
        <v>6700000000</v>
      </c>
      <c r="K11" s="202">
        <v>0</v>
      </c>
      <c r="L11" s="201">
        <v>585600</v>
      </c>
      <c r="M11" s="187">
        <v>0</v>
      </c>
      <c r="N11" s="187">
        <v>0</v>
      </c>
      <c r="O11" s="200">
        <v>0</v>
      </c>
      <c r="P11" s="151">
        <f>P13</f>
        <v>982581.74</v>
      </c>
      <c r="Q11" s="152" t="e">
        <f>Q13</f>
        <v>#REF!</v>
      </c>
      <c r="R11" s="152" t="e">
        <f>R13</f>
        <v>#REF!</v>
      </c>
      <c r="S11" s="151">
        <f>S13</f>
        <v>969990</v>
      </c>
      <c r="T11" s="151">
        <f>T13</f>
        <v>971292</v>
      </c>
      <c r="U11" s="159"/>
    </row>
    <row r="12" spans="1:21" ht="24.75" customHeight="1" x14ac:dyDescent="0.2">
      <c r="A12" s="158"/>
      <c r="B12" s="193"/>
      <c r="C12" s="198"/>
      <c r="D12" s="192" t="s">
        <v>292</v>
      </c>
      <c r="E12" s="192"/>
      <c r="F12" s="192"/>
      <c r="G12" s="167">
        <v>102</v>
      </c>
      <c r="H12" s="166">
        <v>1</v>
      </c>
      <c r="I12" s="166">
        <v>2</v>
      </c>
      <c r="J12" s="165">
        <v>6710000000</v>
      </c>
      <c r="K12" s="188">
        <v>0</v>
      </c>
      <c r="L12" s="187">
        <v>585600</v>
      </c>
      <c r="M12" s="187">
        <v>0</v>
      </c>
      <c r="N12" s="187">
        <v>0</v>
      </c>
      <c r="O12" s="187">
        <v>0</v>
      </c>
      <c r="P12" s="162">
        <f>P14</f>
        <v>982581.74</v>
      </c>
      <c r="Q12" s="186" t="e">
        <f>Q13</f>
        <v>#REF!</v>
      </c>
      <c r="R12" s="186" t="e">
        <f>R13</f>
        <v>#REF!</v>
      </c>
      <c r="S12" s="162">
        <f>S14</f>
        <v>969990</v>
      </c>
      <c r="T12" s="162">
        <f>T14</f>
        <v>971292</v>
      </c>
      <c r="U12" s="159" t="s">
        <v>245</v>
      </c>
    </row>
    <row r="13" spans="1:21" ht="14.25" customHeight="1" x14ac:dyDescent="0.2">
      <c r="A13" s="158"/>
      <c r="B13" s="193"/>
      <c r="C13" s="182"/>
      <c r="D13" s="189"/>
      <c r="E13" s="192" t="s">
        <v>291</v>
      </c>
      <c r="F13" s="192"/>
      <c r="G13" s="167">
        <v>102</v>
      </c>
      <c r="H13" s="166">
        <v>1</v>
      </c>
      <c r="I13" s="166">
        <v>2</v>
      </c>
      <c r="J13" s="165">
        <v>6710010010</v>
      </c>
      <c r="K13" s="188">
        <v>0</v>
      </c>
      <c r="L13" s="187">
        <v>585600</v>
      </c>
      <c r="M13" s="187">
        <v>0</v>
      </c>
      <c r="N13" s="187">
        <v>0</v>
      </c>
      <c r="O13" s="187">
        <v>0</v>
      </c>
      <c r="P13" s="162">
        <f>P14</f>
        <v>982581.74</v>
      </c>
      <c r="Q13" s="186" t="e">
        <f>#REF!</f>
        <v>#REF!</v>
      </c>
      <c r="R13" s="186" t="e">
        <f>#REF!</f>
        <v>#REF!</v>
      </c>
      <c r="S13" s="162">
        <f>S14</f>
        <v>969990</v>
      </c>
      <c r="T13" s="162">
        <f>T14</f>
        <v>971292</v>
      </c>
      <c r="U13" s="159"/>
    </row>
    <row r="14" spans="1:21" ht="23.25" customHeight="1" x14ac:dyDescent="0.2">
      <c r="A14" s="158"/>
      <c r="B14" s="193"/>
      <c r="C14" s="182"/>
      <c r="D14" s="189"/>
      <c r="E14" s="189"/>
      <c r="F14" s="228" t="s">
        <v>276</v>
      </c>
      <c r="G14" s="167">
        <v>102</v>
      </c>
      <c r="H14" s="166">
        <v>1</v>
      </c>
      <c r="I14" s="166">
        <v>2</v>
      </c>
      <c r="J14" s="165">
        <v>6710010010</v>
      </c>
      <c r="K14" s="188" t="s">
        <v>275</v>
      </c>
      <c r="L14" s="187">
        <v>585600</v>
      </c>
      <c r="M14" s="187">
        <v>0</v>
      </c>
      <c r="N14" s="187">
        <v>0</v>
      </c>
      <c r="O14" s="187">
        <v>0</v>
      </c>
      <c r="P14" s="162">
        <v>982581.74</v>
      </c>
      <c r="Q14" s="186">
        <v>764954</v>
      </c>
      <c r="R14" s="186">
        <v>764954</v>
      </c>
      <c r="S14" s="162">
        <v>969990</v>
      </c>
      <c r="T14" s="162">
        <v>971292</v>
      </c>
      <c r="U14" s="159"/>
    </row>
    <row r="15" spans="1:21" ht="45.75" customHeight="1" x14ac:dyDescent="0.2">
      <c r="A15" s="158"/>
      <c r="B15" s="206"/>
      <c r="C15" s="207" t="s">
        <v>290</v>
      </c>
      <c r="D15" s="207"/>
      <c r="E15" s="207"/>
      <c r="F15" s="207"/>
      <c r="G15" s="205">
        <v>104</v>
      </c>
      <c r="H15" s="204">
        <v>1</v>
      </c>
      <c r="I15" s="204">
        <v>4</v>
      </c>
      <c r="J15" s="203">
        <v>0</v>
      </c>
      <c r="K15" s="202">
        <v>0</v>
      </c>
      <c r="L15" s="201">
        <v>2189500</v>
      </c>
      <c r="M15" s="187">
        <v>0</v>
      </c>
      <c r="N15" s="187">
        <v>0</v>
      </c>
      <c r="O15" s="200">
        <v>0</v>
      </c>
      <c r="P15" s="151">
        <f>P16</f>
        <v>3208416.42</v>
      </c>
      <c r="Q15" s="152">
        <f>Q17</f>
        <v>3074094</v>
      </c>
      <c r="R15" s="152">
        <f>R17</f>
        <v>3074094</v>
      </c>
      <c r="S15" s="151">
        <f>S16</f>
        <v>2960900</v>
      </c>
      <c r="T15" s="151">
        <f>T17</f>
        <v>2962900</v>
      </c>
      <c r="U15" s="159" t="s">
        <v>245</v>
      </c>
    </row>
    <row r="16" spans="1:21" ht="54.75" customHeight="1" x14ac:dyDescent="0.2">
      <c r="A16" s="158"/>
      <c r="B16" s="206"/>
      <c r="C16" s="198"/>
      <c r="D16" s="182"/>
      <c r="E16" s="182"/>
      <c r="F16" s="182" t="s">
        <v>250</v>
      </c>
      <c r="G16" s="205"/>
      <c r="H16" s="204">
        <v>1</v>
      </c>
      <c r="I16" s="204">
        <v>4</v>
      </c>
      <c r="J16" s="203">
        <v>6700000000</v>
      </c>
      <c r="K16" s="202">
        <v>0</v>
      </c>
      <c r="L16" s="201"/>
      <c r="M16" s="187"/>
      <c r="N16" s="187"/>
      <c r="O16" s="200"/>
      <c r="P16" s="151">
        <f>P18+P23</f>
        <v>3208416.42</v>
      </c>
      <c r="Q16" s="152">
        <f>Q18</f>
        <v>3074094</v>
      </c>
      <c r="R16" s="152">
        <f>R18</f>
        <v>3074094</v>
      </c>
      <c r="S16" s="151">
        <f>S18</f>
        <v>2960900</v>
      </c>
      <c r="T16" s="151">
        <f>T18</f>
        <v>2962900</v>
      </c>
      <c r="U16" s="159"/>
    </row>
    <row r="17" spans="1:37" ht="35.25" customHeight="1" x14ac:dyDescent="0.2">
      <c r="A17" s="158"/>
      <c r="B17" s="193"/>
      <c r="C17" s="198"/>
      <c r="D17" s="192" t="s">
        <v>289</v>
      </c>
      <c r="E17" s="192"/>
      <c r="F17" s="192"/>
      <c r="G17" s="205">
        <v>104</v>
      </c>
      <c r="H17" s="219">
        <v>1</v>
      </c>
      <c r="I17" s="219">
        <v>4</v>
      </c>
      <c r="J17" s="165">
        <v>6710000000</v>
      </c>
      <c r="K17" s="188">
        <v>0</v>
      </c>
      <c r="L17" s="201">
        <v>2189500</v>
      </c>
      <c r="M17" s="187">
        <v>0</v>
      </c>
      <c r="N17" s="187">
        <v>0</v>
      </c>
      <c r="O17" s="200">
        <v>0</v>
      </c>
      <c r="P17" s="162">
        <f>P18</f>
        <v>3008416.42</v>
      </c>
      <c r="Q17" s="186">
        <f>Q18</f>
        <v>3074094</v>
      </c>
      <c r="R17" s="186">
        <f>R18</f>
        <v>3074094</v>
      </c>
      <c r="S17" s="162">
        <f>S18</f>
        <v>2960900</v>
      </c>
      <c r="T17" s="162">
        <f>T18</f>
        <v>2962900</v>
      </c>
      <c r="U17" s="159" t="s">
        <v>245</v>
      </c>
    </row>
    <row r="18" spans="1:37" ht="14.25" customHeight="1" x14ac:dyDescent="0.2">
      <c r="A18" s="158"/>
      <c r="B18" s="193"/>
      <c r="C18" s="182"/>
      <c r="D18" s="229"/>
      <c r="E18" s="192" t="s">
        <v>288</v>
      </c>
      <c r="F18" s="192"/>
      <c r="G18" s="205">
        <v>104</v>
      </c>
      <c r="H18" s="219">
        <v>1</v>
      </c>
      <c r="I18" s="219">
        <v>4</v>
      </c>
      <c r="J18" s="165">
        <v>6710010020</v>
      </c>
      <c r="K18" s="188">
        <v>0</v>
      </c>
      <c r="L18" s="201">
        <v>2189500</v>
      </c>
      <c r="M18" s="187">
        <v>0</v>
      </c>
      <c r="N18" s="187">
        <v>0</v>
      </c>
      <c r="O18" s="200">
        <v>0</v>
      </c>
      <c r="P18" s="162">
        <f>P19+P20+P21+P22</f>
        <v>3008416.42</v>
      </c>
      <c r="Q18" s="186">
        <f>Q19+Q20+Q21+Q22</f>
        <v>3074094</v>
      </c>
      <c r="R18" s="186">
        <f>R19+R20+R21+R22</f>
        <v>3074094</v>
      </c>
      <c r="S18" s="162">
        <f>S19+S20+S21+S22</f>
        <v>2960900</v>
      </c>
      <c r="T18" s="162">
        <f>T19+T20+T21+T22</f>
        <v>2962900</v>
      </c>
      <c r="U18" s="159" t="s">
        <v>245</v>
      </c>
    </row>
    <row r="19" spans="1:37" ht="21.75" customHeight="1" x14ac:dyDescent="0.2">
      <c r="A19" s="158"/>
      <c r="B19" s="193"/>
      <c r="C19" s="182"/>
      <c r="D19" s="189"/>
      <c r="E19" s="229"/>
      <c r="F19" s="228" t="s">
        <v>276</v>
      </c>
      <c r="G19" s="205">
        <v>104</v>
      </c>
      <c r="H19" s="219">
        <v>1</v>
      </c>
      <c r="I19" s="219">
        <v>4</v>
      </c>
      <c r="J19" s="165">
        <v>6710010020</v>
      </c>
      <c r="K19" s="188" t="s">
        <v>275</v>
      </c>
      <c r="L19" s="201">
        <v>1396500</v>
      </c>
      <c r="M19" s="187">
        <v>0</v>
      </c>
      <c r="N19" s="187">
        <v>0</v>
      </c>
      <c r="O19" s="200">
        <v>0</v>
      </c>
      <c r="P19" s="162">
        <v>2274958.21</v>
      </c>
      <c r="Q19" s="186">
        <v>1859130</v>
      </c>
      <c r="R19" s="186">
        <v>1859130</v>
      </c>
      <c r="S19" s="162">
        <v>2343600</v>
      </c>
      <c r="T19" s="162">
        <v>2343600</v>
      </c>
      <c r="U19" s="159" t="s">
        <v>245</v>
      </c>
    </row>
    <row r="20" spans="1:37" ht="21.75" customHeight="1" x14ac:dyDescent="0.2">
      <c r="A20" s="158"/>
      <c r="B20" s="193"/>
      <c r="C20" s="182"/>
      <c r="D20" s="189"/>
      <c r="E20" s="229"/>
      <c r="F20" s="228" t="s">
        <v>254</v>
      </c>
      <c r="G20" s="205">
        <v>104</v>
      </c>
      <c r="H20" s="219">
        <v>1</v>
      </c>
      <c r="I20" s="219">
        <v>4</v>
      </c>
      <c r="J20" s="165">
        <v>6710010020</v>
      </c>
      <c r="K20" s="188" t="s">
        <v>253</v>
      </c>
      <c r="L20" s="201">
        <v>721000</v>
      </c>
      <c r="M20" s="187">
        <v>0</v>
      </c>
      <c r="N20" s="187">
        <v>0</v>
      </c>
      <c r="O20" s="200">
        <v>0</v>
      </c>
      <c r="P20" s="162">
        <v>549187.75</v>
      </c>
      <c r="Q20" s="186">
        <v>1114980</v>
      </c>
      <c r="R20" s="186">
        <v>1114980</v>
      </c>
      <c r="S20" s="162">
        <v>515000</v>
      </c>
      <c r="T20" s="162">
        <v>517000</v>
      </c>
      <c r="U20" s="159" t="s">
        <v>245</v>
      </c>
    </row>
    <row r="21" spans="1:37" ht="14.25" customHeight="1" x14ac:dyDescent="0.2">
      <c r="A21" s="158"/>
      <c r="B21" s="193"/>
      <c r="C21" s="182"/>
      <c r="D21" s="189"/>
      <c r="E21" s="229"/>
      <c r="F21" s="228" t="s">
        <v>65</v>
      </c>
      <c r="G21" s="205">
        <v>104</v>
      </c>
      <c r="H21" s="219">
        <v>1</v>
      </c>
      <c r="I21" s="219">
        <v>4</v>
      </c>
      <c r="J21" s="196">
        <v>6710010020</v>
      </c>
      <c r="K21" s="188" t="s">
        <v>287</v>
      </c>
      <c r="L21" s="201">
        <v>37000</v>
      </c>
      <c r="M21" s="187">
        <v>0</v>
      </c>
      <c r="N21" s="187">
        <v>0</v>
      </c>
      <c r="O21" s="200">
        <v>0</v>
      </c>
      <c r="P21" s="162">
        <v>22300</v>
      </c>
      <c r="Q21" s="186">
        <v>19984</v>
      </c>
      <c r="R21" s="186">
        <v>19984</v>
      </c>
      <c r="S21" s="162">
        <v>22300</v>
      </c>
      <c r="T21" s="162">
        <v>22300</v>
      </c>
      <c r="U21" s="159" t="s">
        <v>245</v>
      </c>
    </row>
    <row r="22" spans="1:37" x14ac:dyDescent="0.2">
      <c r="A22" s="158"/>
      <c r="B22" s="193"/>
      <c r="C22" s="182"/>
      <c r="D22" s="189"/>
      <c r="E22" s="229"/>
      <c r="F22" s="228" t="s">
        <v>286</v>
      </c>
      <c r="G22" s="205">
        <v>104</v>
      </c>
      <c r="H22" s="219">
        <v>1</v>
      </c>
      <c r="I22" s="219">
        <v>4</v>
      </c>
      <c r="J22" s="196">
        <v>6710010020</v>
      </c>
      <c r="K22" s="188" t="s">
        <v>285</v>
      </c>
      <c r="L22" s="201">
        <v>35000</v>
      </c>
      <c r="M22" s="187">
        <v>0</v>
      </c>
      <c r="N22" s="187">
        <v>0</v>
      </c>
      <c r="O22" s="200">
        <v>0</v>
      </c>
      <c r="P22" s="162">
        <v>161970.46</v>
      </c>
      <c r="Q22" s="186">
        <v>80000</v>
      </c>
      <c r="R22" s="186">
        <v>80000</v>
      </c>
      <c r="S22" s="162">
        <v>80000</v>
      </c>
      <c r="T22" s="162">
        <v>80000</v>
      </c>
      <c r="U22" s="159" t="s">
        <v>245</v>
      </c>
    </row>
    <row r="23" spans="1:37" x14ac:dyDescent="0.2">
      <c r="A23" s="158"/>
      <c r="B23" s="193"/>
      <c r="C23" s="182"/>
      <c r="D23" s="189"/>
      <c r="E23" s="227" t="s">
        <v>268</v>
      </c>
      <c r="F23" s="226"/>
      <c r="G23" s="205"/>
      <c r="H23" s="219">
        <v>1</v>
      </c>
      <c r="I23" s="219">
        <v>4</v>
      </c>
      <c r="J23" s="224">
        <v>6710097060</v>
      </c>
      <c r="K23" s="188">
        <v>0</v>
      </c>
      <c r="L23" s="201"/>
      <c r="M23" s="187"/>
      <c r="N23" s="187"/>
      <c r="O23" s="200"/>
      <c r="P23" s="162">
        <f>P24</f>
        <v>200000</v>
      </c>
      <c r="Q23" s="186"/>
      <c r="R23" s="186"/>
      <c r="S23" s="162">
        <v>0</v>
      </c>
      <c r="T23" s="162">
        <v>0</v>
      </c>
      <c r="U23" s="159"/>
    </row>
    <row r="24" spans="1:37" ht="22.5" x14ac:dyDescent="0.2">
      <c r="A24" s="158"/>
      <c r="B24" s="193"/>
      <c r="C24" s="182"/>
      <c r="D24" s="189"/>
      <c r="E24" s="189"/>
      <c r="F24" s="267" t="s">
        <v>254</v>
      </c>
      <c r="G24" s="205"/>
      <c r="H24" s="219">
        <v>1</v>
      </c>
      <c r="I24" s="219">
        <v>4</v>
      </c>
      <c r="J24" s="224">
        <v>6710097060</v>
      </c>
      <c r="K24" s="188">
        <v>240</v>
      </c>
      <c r="L24" s="201"/>
      <c r="M24" s="187"/>
      <c r="N24" s="187"/>
      <c r="O24" s="200"/>
      <c r="P24" s="162">
        <v>200000</v>
      </c>
      <c r="Q24" s="186"/>
      <c r="R24" s="186"/>
      <c r="S24" s="162">
        <v>0</v>
      </c>
      <c r="T24" s="162">
        <v>0</v>
      </c>
      <c r="U24" s="159"/>
    </row>
    <row r="25" spans="1:37" ht="38.25" customHeight="1" x14ac:dyDescent="0.2">
      <c r="A25" s="158"/>
      <c r="B25" s="193"/>
      <c r="C25" s="266" t="s">
        <v>232</v>
      </c>
      <c r="D25" s="264"/>
      <c r="E25" s="264"/>
      <c r="F25" s="264"/>
      <c r="G25" s="242"/>
      <c r="H25" s="204">
        <v>1</v>
      </c>
      <c r="I25" s="204">
        <v>6</v>
      </c>
      <c r="J25" s="258">
        <v>0</v>
      </c>
      <c r="K25" s="202">
        <v>0</v>
      </c>
      <c r="L25" s="241"/>
      <c r="M25" s="240"/>
      <c r="N25" s="240"/>
      <c r="O25" s="239"/>
      <c r="P25" s="151">
        <f>P29</f>
        <v>54800</v>
      </c>
      <c r="Q25" s="152"/>
      <c r="R25" s="152"/>
      <c r="S25" s="151">
        <f>S29</f>
        <v>54800</v>
      </c>
      <c r="T25" s="151">
        <f>T29</f>
        <v>54800</v>
      </c>
      <c r="U25" s="159"/>
    </row>
    <row r="26" spans="1:37" ht="45.75" customHeight="1" x14ac:dyDescent="0.2">
      <c r="A26" s="158"/>
      <c r="B26" s="265" t="s">
        <v>284</v>
      </c>
      <c r="C26" s="264"/>
      <c r="D26" s="264"/>
      <c r="E26" s="264"/>
      <c r="F26" s="264"/>
      <c r="G26" s="242"/>
      <c r="H26" s="204">
        <v>1</v>
      </c>
      <c r="I26" s="204">
        <v>6</v>
      </c>
      <c r="J26" s="258">
        <v>6700000000</v>
      </c>
      <c r="K26" s="202">
        <v>0</v>
      </c>
      <c r="L26" s="241"/>
      <c r="M26" s="240"/>
      <c r="N26" s="240"/>
      <c r="O26" s="239"/>
      <c r="P26" s="151">
        <f>P29</f>
        <v>54800</v>
      </c>
      <c r="Q26" s="152"/>
      <c r="R26" s="152"/>
      <c r="S26" s="151">
        <f>S29</f>
        <v>54800</v>
      </c>
      <c r="T26" s="151">
        <f>T29</f>
        <v>54800</v>
      </c>
      <c r="U26" s="159"/>
    </row>
    <row r="27" spans="1:37" ht="37.5" customHeight="1" x14ac:dyDescent="0.2">
      <c r="A27" s="158"/>
      <c r="B27" s="193"/>
      <c r="C27" s="222"/>
      <c r="D27" s="263" t="s">
        <v>283</v>
      </c>
      <c r="E27" s="262"/>
      <c r="F27" s="262"/>
      <c r="G27" s="205"/>
      <c r="H27" s="219">
        <v>1</v>
      </c>
      <c r="I27" s="219">
        <v>6</v>
      </c>
      <c r="J27" s="260">
        <v>6710000000</v>
      </c>
      <c r="K27" s="188">
        <v>0</v>
      </c>
      <c r="L27" s="201"/>
      <c r="M27" s="187"/>
      <c r="N27" s="187"/>
      <c r="O27" s="200"/>
      <c r="P27" s="162">
        <f>P29</f>
        <v>54800</v>
      </c>
      <c r="Q27" s="186"/>
      <c r="R27" s="186"/>
      <c r="S27" s="162">
        <f>S29</f>
        <v>54800</v>
      </c>
      <c r="T27" s="162">
        <f>T29</f>
        <v>54800</v>
      </c>
      <c r="U27" s="159"/>
    </row>
    <row r="28" spans="1:37" ht="35.25" customHeight="1" x14ac:dyDescent="0.2">
      <c r="A28" s="158"/>
      <c r="B28" s="193"/>
      <c r="C28" s="222"/>
      <c r="D28" s="238"/>
      <c r="E28" s="237"/>
      <c r="F28" s="261" t="s">
        <v>282</v>
      </c>
      <c r="G28" s="205"/>
      <c r="H28" s="219">
        <v>1</v>
      </c>
      <c r="I28" s="219">
        <v>6</v>
      </c>
      <c r="J28" s="260">
        <v>6710010080</v>
      </c>
      <c r="K28" s="188">
        <v>0</v>
      </c>
      <c r="L28" s="201"/>
      <c r="M28" s="187"/>
      <c r="N28" s="187"/>
      <c r="O28" s="200"/>
      <c r="P28" s="162">
        <f>P29</f>
        <v>54800</v>
      </c>
      <c r="Q28" s="186"/>
      <c r="R28" s="186"/>
      <c r="S28" s="162">
        <f>S29</f>
        <v>54800</v>
      </c>
      <c r="T28" s="162">
        <f>T29</f>
        <v>54800</v>
      </c>
      <c r="U28" s="159"/>
    </row>
    <row r="29" spans="1:37" x14ac:dyDescent="0.2">
      <c r="A29" s="158"/>
      <c r="B29" s="193"/>
      <c r="C29" s="222"/>
      <c r="D29" s="238"/>
      <c r="E29" s="237"/>
      <c r="F29" s="228" t="s">
        <v>65</v>
      </c>
      <c r="G29" s="205"/>
      <c r="H29" s="219">
        <v>1</v>
      </c>
      <c r="I29" s="219">
        <v>6</v>
      </c>
      <c r="J29" s="224">
        <v>6710010080</v>
      </c>
      <c r="K29" s="188">
        <v>540</v>
      </c>
      <c r="L29" s="201"/>
      <c r="M29" s="187"/>
      <c r="N29" s="187"/>
      <c r="O29" s="200"/>
      <c r="P29" s="162">
        <v>54800</v>
      </c>
      <c r="Q29" s="186">
        <v>53938</v>
      </c>
      <c r="R29" s="186">
        <v>53938</v>
      </c>
      <c r="S29" s="162">
        <v>54800</v>
      </c>
      <c r="T29" s="162">
        <v>54800</v>
      </c>
      <c r="U29" s="159"/>
      <c r="AK29" s="257"/>
    </row>
    <row r="30" spans="1:37" x14ac:dyDescent="0.2">
      <c r="A30" s="158"/>
      <c r="B30" s="193"/>
      <c r="C30" s="259" t="s">
        <v>231</v>
      </c>
      <c r="D30" s="259"/>
      <c r="E30" s="259"/>
      <c r="F30" s="259"/>
      <c r="G30" s="242"/>
      <c r="H30" s="204">
        <v>1</v>
      </c>
      <c r="I30" s="204">
        <v>13</v>
      </c>
      <c r="J30" s="258">
        <v>0</v>
      </c>
      <c r="K30" s="202">
        <v>0</v>
      </c>
      <c r="L30" s="241"/>
      <c r="M30" s="240"/>
      <c r="N30" s="240"/>
      <c r="O30" s="239"/>
      <c r="P30" s="151">
        <f>P31</f>
        <v>3367.5</v>
      </c>
      <c r="Q30" s="152"/>
      <c r="R30" s="152"/>
      <c r="S30" s="151">
        <v>2900</v>
      </c>
      <c r="T30" s="151">
        <f>T33</f>
        <v>3000</v>
      </c>
      <c r="U30" s="159"/>
      <c r="AK30" s="257"/>
    </row>
    <row r="31" spans="1:37" ht="22.5" x14ac:dyDescent="0.2">
      <c r="A31" s="158"/>
      <c r="B31" s="193"/>
      <c r="C31" s="182"/>
      <c r="D31" s="189"/>
      <c r="E31" s="189"/>
      <c r="F31" s="256" t="s">
        <v>281</v>
      </c>
      <c r="G31" s="205"/>
      <c r="H31" s="219">
        <v>1</v>
      </c>
      <c r="I31" s="219">
        <v>13</v>
      </c>
      <c r="J31" s="235">
        <v>7700000000</v>
      </c>
      <c r="K31" s="188">
        <v>0</v>
      </c>
      <c r="L31" s="201"/>
      <c r="M31" s="187"/>
      <c r="N31" s="187"/>
      <c r="O31" s="200"/>
      <c r="P31" s="162">
        <f>P32</f>
        <v>3367.5</v>
      </c>
      <c r="Q31" s="186"/>
      <c r="R31" s="186"/>
      <c r="S31" s="162">
        <v>2900</v>
      </c>
      <c r="T31" s="162">
        <v>3000</v>
      </c>
      <c r="U31" s="159"/>
      <c r="AK31" s="257"/>
    </row>
    <row r="32" spans="1:37" ht="22.5" x14ac:dyDescent="0.2">
      <c r="A32" s="158"/>
      <c r="B32" s="193"/>
      <c r="C32" s="182"/>
      <c r="D32" s="189"/>
      <c r="E32" s="189"/>
      <c r="F32" s="256" t="s">
        <v>280</v>
      </c>
      <c r="G32" s="205"/>
      <c r="H32" s="219">
        <v>1</v>
      </c>
      <c r="I32" s="219">
        <v>13</v>
      </c>
      <c r="J32" s="235">
        <v>7700095100</v>
      </c>
      <c r="K32" s="188">
        <v>0</v>
      </c>
      <c r="L32" s="201"/>
      <c r="M32" s="187"/>
      <c r="N32" s="187"/>
      <c r="O32" s="200"/>
      <c r="P32" s="162">
        <f>P33</f>
        <v>3367.5</v>
      </c>
      <c r="Q32" s="186"/>
      <c r="R32" s="186"/>
      <c r="S32" s="162">
        <v>2900</v>
      </c>
      <c r="T32" s="162">
        <v>3000</v>
      </c>
      <c r="U32" s="159"/>
      <c r="AK32" s="257"/>
    </row>
    <row r="33" spans="1:21" x14ac:dyDescent="0.2">
      <c r="A33" s="158"/>
      <c r="B33" s="193"/>
      <c r="C33" s="182"/>
      <c r="D33" s="189"/>
      <c r="E33" s="189"/>
      <c r="F33" s="256" t="s">
        <v>279</v>
      </c>
      <c r="G33" s="205"/>
      <c r="H33" s="219">
        <v>1</v>
      </c>
      <c r="I33" s="219">
        <v>13</v>
      </c>
      <c r="J33" s="235">
        <v>7700095100</v>
      </c>
      <c r="K33" s="188">
        <v>850</v>
      </c>
      <c r="L33" s="201"/>
      <c r="M33" s="187"/>
      <c r="N33" s="187"/>
      <c r="O33" s="200"/>
      <c r="P33" s="162">
        <v>3367.5</v>
      </c>
      <c r="Q33" s="186"/>
      <c r="R33" s="186"/>
      <c r="S33" s="162">
        <v>2900</v>
      </c>
      <c r="T33" s="162">
        <v>3000</v>
      </c>
      <c r="U33" s="159"/>
    </row>
    <row r="34" spans="1:21" ht="14.25" customHeight="1" x14ac:dyDescent="0.2">
      <c r="A34" s="158"/>
      <c r="B34" s="236" t="s">
        <v>230</v>
      </c>
      <c r="C34" s="236"/>
      <c r="D34" s="236"/>
      <c r="E34" s="236"/>
      <c r="F34" s="236"/>
      <c r="G34" s="205">
        <v>200</v>
      </c>
      <c r="H34" s="204">
        <v>2</v>
      </c>
      <c r="I34" s="204">
        <v>0</v>
      </c>
      <c r="J34" s="203">
        <v>0</v>
      </c>
      <c r="K34" s="202">
        <v>0</v>
      </c>
      <c r="L34" s="201">
        <v>167500</v>
      </c>
      <c r="M34" s="187">
        <v>0</v>
      </c>
      <c r="N34" s="187">
        <v>0</v>
      </c>
      <c r="O34" s="200">
        <v>0</v>
      </c>
      <c r="P34" s="151">
        <f>P35</f>
        <v>254900</v>
      </c>
      <c r="Q34" s="152">
        <f>Q35</f>
        <v>237615.33</v>
      </c>
      <c r="R34" s="152">
        <f>R35</f>
        <v>237615.33</v>
      </c>
      <c r="S34" s="151">
        <f>S35</f>
        <v>257600</v>
      </c>
      <c r="T34" s="151">
        <f>T35</f>
        <v>267800</v>
      </c>
      <c r="U34" s="159" t="s">
        <v>245</v>
      </c>
    </row>
    <row r="35" spans="1:21" ht="16.5" customHeight="1" x14ac:dyDescent="0.2">
      <c r="A35" s="158"/>
      <c r="B35" s="206"/>
      <c r="C35" s="255" t="s">
        <v>229</v>
      </c>
      <c r="D35" s="255"/>
      <c r="E35" s="255"/>
      <c r="F35" s="255"/>
      <c r="G35" s="215">
        <v>203</v>
      </c>
      <c r="H35" s="214">
        <v>2</v>
      </c>
      <c r="I35" s="214">
        <v>3</v>
      </c>
      <c r="J35" s="213">
        <v>0</v>
      </c>
      <c r="K35" s="212">
        <v>0</v>
      </c>
      <c r="L35" s="211">
        <v>167500</v>
      </c>
      <c r="M35" s="210">
        <v>0</v>
      </c>
      <c r="N35" s="210">
        <v>0</v>
      </c>
      <c r="O35" s="209">
        <v>0</v>
      </c>
      <c r="P35" s="151">
        <f>P37</f>
        <v>254900</v>
      </c>
      <c r="Q35" s="152">
        <f>Q37</f>
        <v>237615.33</v>
      </c>
      <c r="R35" s="152">
        <f>R37</f>
        <v>237615.33</v>
      </c>
      <c r="S35" s="151">
        <f>S37</f>
        <v>257600</v>
      </c>
      <c r="T35" s="151">
        <f>T37</f>
        <v>267800</v>
      </c>
      <c r="U35" s="159" t="s">
        <v>245</v>
      </c>
    </row>
    <row r="36" spans="1:21" ht="57" customHeight="1" x14ac:dyDescent="0.2">
      <c r="A36" s="158"/>
      <c r="B36" s="206"/>
      <c r="C36" s="254"/>
      <c r="D36" s="250"/>
      <c r="E36" s="250"/>
      <c r="F36" s="250" t="s">
        <v>250</v>
      </c>
      <c r="G36" s="215"/>
      <c r="H36" s="214">
        <v>2</v>
      </c>
      <c r="I36" s="214">
        <v>3</v>
      </c>
      <c r="J36" s="203">
        <v>6700000000</v>
      </c>
      <c r="K36" s="212">
        <v>0</v>
      </c>
      <c r="L36" s="211"/>
      <c r="M36" s="210"/>
      <c r="N36" s="210"/>
      <c r="O36" s="209"/>
      <c r="P36" s="151">
        <f>P38</f>
        <v>254900</v>
      </c>
      <c r="Q36" s="152">
        <f>Q38</f>
        <v>237615.33</v>
      </c>
      <c r="R36" s="152">
        <f>R38</f>
        <v>237615.33</v>
      </c>
      <c r="S36" s="151">
        <f>S39+S40</f>
        <v>257600</v>
      </c>
      <c r="T36" s="151">
        <f>T38</f>
        <v>267800</v>
      </c>
      <c r="U36" s="159"/>
    </row>
    <row r="37" spans="1:21" ht="22.5" customHeight="1" x14ac:dyDescent="0.2">
      <c r="A37" s="158"/>
      <c r="B37" s="193"/>
      <c r="C37" s="254"/>
      <c r="D37" s="253" t="s">
        <v>278</v>
      </c>
      <c r="E37" s="253"/>
      <c r="F37" s="253"/>
      <c r="G37" s="252">
        <v>203</v>
      </c>
      <c r="H37" s="251">
        <v>2</v>
      </c>
      <c r="I37" s="251">
        <v>3</v>
      </c>
      <c r="J37" s="165">
        <v>6720000000</v>
      </c>
      <c r="K37" s="245">
        <v>0</v>
      </c>
      <c r="L37" s="210">
        <v>167500</v>
      </c>
      <c r="M37" s="210">
        <v>0</v>
      </c>
      <c r="N37" s="210">
        <v>0</v>
      </c>
      <c r="O37" s="210">
        <v>0</v>
      </c>
      <c r="P37" s="162">
        <f>P38</f>
        <v>254900</v>
      </c>
      <c r="Q37" s="186">
        <f>Q38</f>
        <v>237615.33</v>
      </c>
      <c r="R37" s="186">
        <f>R38</f>
        <v>237615.33</v>
      </c>
      <c r="S37" s="162">
        <f>S38</f>
        <v>257600</v>
      </c>
      <c r="T37" s="162">
        <f>T38</f>
        <v>267800</v>
      </c>
      <c r="U37" s="159" t="s">
        <v>245</v>
      </c>
    </row>
    <row r="38" spans="1:21" ht="27" customHeight="1" x14ac:dyDescent="0.2">
      <c r="A38" s="158"/>
      <c r="B38" s="193"/>
      <c r="C38" s="250"/>
      <c r="D38" s="249"/>
      <c r="E38" s="253" t="s">
        <v>277</v>
      </c>
      <c r="F38" s="253"/>
      <c r="G38" s="252">
        <v>203</v>
      </c>
      <c r="H38" s="251">
        <v>2</v>
      </c>
      <c r="I38" s="251">
        <v>3</v>
      </c>
      <c r="J38" s="165">
        <v>6720051180</v>
      </c>
      <c r="K38" s="245">
        <v>0</v>
      </c>
      <c r="L38" s="210">
        <v>167500</v>
      </c>
      <c r="M38" s="210">
        <v>0</v>
      </c>
      <c r="N38" s="210">
        <v>0</v>
      </c>
      <c r="O38" s="210">
        <v>0</v>
      </c>
      <c r="P38" s="162">
        <f>P39+P40</f>
        <v>254900</v>
      </c>
      <c r="Q38" s="186">
        <f>Q39+Q40</f>
        <v>237615.33</v>
      </c>
      <c r="R38" s="186">
        <f>R39+R40</f>
        <v>237615.33</v>
      </c>
      <c r="S38" s="162">
        <f>S39+S40</f>
        <v>257600</v>
      </c>
      <c r="T38" s="162">
        <f>T39+T40</f>
        <v>267800</v>
      </c>
      <c r="U38" s="159" t="s">
        <v>245</v>
      </c>
    </row>
    <row r="39" spans="1:21" ht="24" customHeight="1" x14ac:dyDescent="0.2">
      <c r="A39" s="158"/>
      <c r="B39" s="193"/>
      <c r="C39" s="250"/>
      <c r="D39" s="249"/>
      <c r="E39" s="248"/>
      <c r="F39" s="247" t="s">
        <v>276</v>
      </c>
      <c r="G39" s="215">
        <v>203</v>
      </c>
      <c r="H39" s="246">
        <v>2</v>
      </c>
      <c r="I39" s="246">
        <v>3</v>
      </c>
      <c r="J39" s="165">
        <v>6720051180</v>
      </c>
      <c r="K39" s="245" t="s">
        <v>275</v>
      </c>
      <c r="L39" s="211">
        <v>146900</v>
      </c>
      <c r="M39" s="210">
        <v>0</v>
      </c>
      <c r="N39" s="210">
        <v>0</v>
      </c>
      <c r="O39" s="209">
        <v>0</v>
      </c>
      <c r="P39" s="162">
        <v>242039.2</v>
      </c>
      <c r="Q39" s="186">
        <v>230149.33</v>
      </c>
      <c r="R39" s="186">
        <v>230149.33</v>
      </c>
      <c r="S39" s="162">
        <v>243474</v>
      </c>
      <c r="T39" s="162">
        <v>246078</v>
      </c>
      <c r="U39" s="159" t="s">
        <v>245</v>
      </c>
    </row>
    <row r="40" spans="1:21" ht="21.75" customHeight="1" x14ac:dyDescent="0.2">
      <c r="A40" s="158"/>
      <c r="B40" s="193"/>
      <c r="C40" s="250"/>
      <c r="D40" s="249"/>
      <c r="E40" s="248"/>
      <c r="F40" s="247" t="s">
        <v>254</v>
      </c>
      <c r="G40" s="215">
        <v>203</v>
      </c>
      <c r="H40" s="246">
        <v>2</v>
      </c>
      <c r="I40" s="246">
        <v>3</v>
      </c>
      <c r="J40" s="165">
        <v>6720051180</v>
      </c>
      <c r="K40" s="245" t="s">
        <v>253</v>
      </c>
      <c r="L40" s="211">
        <v>20600</v>
      </c>
      <c r="M40" s="210">
        <v>0</v>
      </c>
      <c r="N40" s="210">
        <v>0</v>
      </c>
      <c r="O40" s="209">
        <v>0</v>
      </c>
      <c r="P40" s="162">
        <v>12860.8</v>
      </c>
      <c r="Q40" s="186">
        <v>7466</v>
      </c>
      <c r="R40" s="186">
        <v>7466</v>
      </c>
      <c r="S40" s="162">
        <v>14126</v>
      </c>
      <c r="T40" s="162">
        <v>21722</v>
      </c>
      <c r="U40" s="159" t="s">
        <v>245</v>
      </c>
    </row>
    <row r="41" spans="1:21" ht="21.75" customHeight="1" x14ac:dyDescent="0.2">
      <c r="A41" s="158"/>
      <c r="B41" s="236" t="s">
        <v>228</v>
      </c>
      <c r="C41" s="236"/>
      <c r="D41" s="236"/>
      <c r="E41" s="236"/>
      <c r="F41" s="236"/>
      <c r="G41" s="205">
        <v>300</v>
      </c>
      <c r="H41" s="204">
        <v>3</v>
      </c>
      <c r="I41" s="204">
        <v>0</v>
      </c>
      <c r="J41" s="203">
        <v>0</v>
      </c>
      <c r="K41" s="202">
        <v>0</v>
      </c>
      <c r="L41" s="201">
        <v>126000</v>
      </c>
      <c r="M41" s="187">
        <v>0</v>
      </c>
      <c r="N41" s="187">
        <v>0</v>
      </c>
      <c r="O41" s="200">
        <v>0</v>
      </c>
      <c r="P41" s="151">
        <f>P42+P47</f>
        <v>395486.38</v>
      </c>
      <c r="Q41" s="152" t="e">
        <f>#REF!+Q42+Q47</f>
        <v>#REF!</v>
      </c>
      <c r="R41" s="152" t="e">
        <f>#REF!+R42+R47</f>
        <v>#REF!</v>
      </c>
      <c r="S41" s="151">
        <f>S42+S47</f>
        <v>420300</v>
      </c>
      <c r="T41" s="151">
        <f>T42+T47</f>
        <v>420600</v>
      </c>
      <c r="U41" s="159" t="s">
        <v>245</v>
      </c>
    </row>
    <row r="42" spans="1:21" ht="14.25" customHeight="1" x14ac:dyDescent="0.2">
      <c r="A42" s="158"/>
      <c r="B42" s="206"/>
      <c r="C42" s="207" t="s">
        <v>227</v>
      </c>
      <c r="D42" s="207"/>
      <c r="E42" s="207"/>
      <c r="F42" s="207"/>
      <c r="G42" s="167">
        <v>310</v>
      </c>
      <c r="H42" s="175">
        <v>3</v>
      </c>
      <c r="I42" s="175">
        <v>10</v>
      </c>
      <c r="J42" s="244">
        <v>0</v>
      </c>
      <c r="K42" s="202">
        <v>0</v>
      </c>
      <c r="L42" s="187">
        <v>95400</v>
      </c>
      <c r="M42" s="187">
        <v>0</v>
      </c>
      <c r="N42" s="187">
        <v>0</v>
      </c>
      <c r="O42" s="187">
        <v>0</v>
      </c>
      <c r="P42" s="151">
        <f>P44</f>
        <v>392626.38</v>
      </c>
      <c r="Q42" s="152" t="e">
        <f>Q44</f>
        <v>#REF!</v>
      </c>
      <c r="R42" s="152" t="e">
        <f>R44</f>
        <v>#REF!</v>
      </c>
      <c r="S42" s="151">
        <f>S44</f>
        <v>390300</v>
      </c>
      <c r="T42" s="151">
        <f>T44</f>
        <v>390600</v>
      </c>
      <c r="U42" s="159" t="s">
        <v>245</v>
      </c>
    </row>
    <row r="43" spans="1:21" ht="55.5" customHeight="1" x14ac:dyDescent="0.2">
      <c r="A43" s="158"/>
      <c r="B43" s="206"/>
      <c r="C43" s="182"/>
      <c r="D43" s="182"/>
      <c r="E43" s="182"/>
      <c r="F43" s="182" t="s">
        <v>250</v>
      </c>
      <c r="G43" s="167"/>
      <c r="H43" s="175">
        <v>3</v>
      </c>
      <c r="I43" s="175">
        <v>10</v>
      </c>
      <c r="J43" s="203">
        <v>6700000000</v>
      </c>
      <c r="K43" s="202">
        <v>0</v>
      </c>
      <c r="L43" s="187"/>
      <c r="M43" s="187"/>
      <c r="N43" s="187"/>
      <c r="O43" s="187"/>
      <c r="P43" s="151">
        <f>P45</f>
        <v>392626.38</v>
      </c>
      <c r="Q43" s="152" t="e">
        <f>Q45</f>
        <v>#REF!</v>
      </c>
      <c r="R43" s="152" t="e">
        <f>R45</f>
        <v>#REF!</v>
      </c>
      <c r="S43" s="151">
        <f>S45</f>
        <v>390300</v>
      </c>
      <c r="T43" s="151">
        <f>T45</f>
        <v>390600</v>
      </c>
      <c r="U43" s="159"/>
    </row>
    <row r="44" spans="1:21" ht="36" customHeight="1" x14ac:dyDescent="0.2">
      <c r="A44" s="158"/>
      <c r="B44" s="193"/>
      <c r="C44" s="182"/>
      <c r="D44" s="192" t="s">
        <v>274</v>
      </c>
      <c r="E44" s="192"/>
      <c r="F44" s="192"/>
      <c r="G44" s="167">
        <v>310</v>
      </c>
      <c r="H44" s="166">
        <v>3</v>
      </c>
      <c r="I44" s="166">
        <v>10</v>
      </c>
      <c r="J44" s="165">
        <v>6730000000</v>
      </c>
      <c r="K44" s="188">
        <v>0</v>
      </c>
      <c r="L44" s="187">
        <v>95400</v>
      </c>
      <c r="M44" s="187">
        <v>0</v>
      </c>
      <c r="N44" s="187">
        <v>0</v>
      </c>
      <c r="O44" s="187">
        <v>0</v>
      </c>
      <c r="P44" s="162">
        <f>P45</f>
        <v>392626.38</v>
      </c>
      <c r="Q44" s="186" t="e">
        <f>Q45</f>
        <v>#REF!</v>
      </c>
      <c r="R44" s="186" t="e">
        <f>R45</f>
        <v>#REF!</v>
      </c>
      <c r="S44" s="162">
        <f>S45</f>
        <v>390300</v>
      </c>
      <c r="T44" s="162">
        <f>T45</f>
        <v>390600</v>
      </c>
      <c r="U44" s="159" t="s">
        <v>245</v>
      </c>
    </row>
    <row r="45" spans="1:21" ht="34.5" customHeight="1" x14ac:dyDescent="0.2">
      <c r="A45" s="158"/>
      <c r="B45" s="193"/>
      <c r="C45" s="182"/>
      <c r="D45" s="229"/>
      <c r="E45" s="192" t="s">
        <v>273</v>
      </c>
      <c r="F45" s="192"/>
      <c r="G45" s="205">
        <v>310</v>
      </c>
      <c r="H45" s="166">
        <v>3</v>
      </c>
      <c r="I45" s="166">
        <v>10</v>
      </c>
      <c r="J45" s="165">
        <v>6730095020</v>
      </c>
      <c r="K45" s="188">
        <v>0</v>
      </c>
      <c r="L45" s="187">
        <v>95400</v>
      </c>
      <c r="M45" s="187">
        <v>0</v>
      </c>
      <c r="N45" s="187">
        <v>0</v>
      </c>
      <c r="O45" s="187">
        <v>0</v>
      </c>
      <c r="P45" s="162">
        <f>P46</f>
        <v>392626.38</v>
      </c>
      <c r="Q45" s="186" t="e">
        <f>#REF!+Q46</f>
        <v>#REF!</v>
      </c>
      <c r="R45" s="186" t="e">
        <f>#REF!+R46</f>
        <v>#REF!</v>
      </c>
      <c r="S45" s="162">
        <f>S46</f>
        <v>390300</v>
      </c>
      <c r="T45" s="162">
        <f>T46</f>
        <v>390600</v>
      </c>
      <c r="U45" s="159" t="s">
        <v>245</v>
      </c>
    </row>
    <row r="46" spans="1:21" ht="21.75" customHeight="1" x14ac:dyDescent="0.2">
      <c r="A46" s="158"/>
      <c r="B46" s="193"/>
      <c r="C46" s="182"/>
      <c r="D46" s="189"/>
      <c r="E46" s="229"/>
      <c r="F46" s="228" t="s">
        <v>254</v>
      </c>
      <c r="G46" s="205">
        <v>310</v>
      </c>
      <c r="H46" s="219">
        <v>3</v>
      </c>
      <c r="I46" s="219">
        <v>10</v>
      </c>
      <c r="J46" s="165">
        <v>6730095020</v>
      </c>
      <c r="K46" s="188" t="s">
        <v>253</v>
      </c>
      <c r="L46" s="201">
        <v>85000</v>
      </c>
      <c r="M46" s="187">
        <v>0</v>
      </c>
      <c r="N46" s="187">
        <v>0</v>
      </c>
      <c r="O46" s="200">
        <v>0</v>
      </c>
      <c r="P46" s="162">
        <v>392626.38</v>
      </c>
      <c r="Q46" s="186">
        <v>390300</v>
      </c>
      <c r="R46" s="186">
        <v>390300</v>
      </c>
      <c r="S46" s="162">
        <v>390300</v>
      </c>
      <c r="T46" s="162">
        <v>390600</v>
      </c>
      <c r="U46" s="159" t="s">
        <v>245</v>
      </c>
    </row>
    <row r="47" spans="1:21" ht="25.5" customHeight="1" x14ac:dyDescent="0.2">
      <c r="A47" s="158"/>
      <c r="B47" s="193"/>
      <c r="C47" s="243" t="s">
        <v>226</v>
      </c>
      <c r="D47" s="185"/>
      <c r="E47" s="185"/>
      <c r="F47" s="184"/>
      <c r="G47" s="242"/>
      <c r="H47" s="204">
        <v>3</v>
      </c>
      <c r="I47" s="204">
        <v>14</v>
      </c>
      <c r="J47" s="203">
        <v>0</v>
      </c>
      <c r="K47" s="202">
        <v>0</v>
      </c>
      <c r="L47" s="241"/>
      <c r="M47" s="240"/>
      <c r="N47" s="240"/>
      <c r="O47" s="239"/>
      <c r="P47" s="151">
        <f>P49</f>
        <v>2860</v>
      </c>
      <c r="Q47" s="152">
        <f>Q49</f>
        <v>0</v>
      </c>
      <c r="R47" s="152">
        <f>R49</f>
        <v>0</v>
      </c>
      <c r="S47" s="151">
        <f>S49</f>
        <v>30000</v>
      </c>
      <c r="T47" s="151">
        <f>T49</f>
        <v>30000</v>
      </c>
      <c r="U47" s="159"/>
    </row>
    <row r="48" spans="1:21" ht="46.5" customHeight="1" x14ac:dyDescent="0.2">
      <c r="A48" s="158"/>
      <c r="B48" s="193"/>
      <c r="C48" s="183"/>
      <c r="D48" s="183"/>
      <c r="E48" s="183"/>
      <c r="F48" s="182" t="s">
        <v>250</v>
      </c>
      <c r="G48" s="242"/>
      <c r="H48" s="204">
        <v>3</v>
      </c>
      <c r="I48" s="204">
        <v>14</v>
      </c>
      <c r="J48" s="203">
        <v>6700000000</v>
      </c>
      <c r="K48" s="202">
        <v>0</v>
      </c>
      <c r="L48" s="241"/>
      <c r="M48" s="240"/>
      <c r="N48" s="240"/>
      <c r="O48" s="239"/>
      <c r="P48" s="151">
        <f>P50</f>
        <v>2860</v>
      </c>
      <c r="Q48" s="152">
        <f>Q50</f>
        <v>0</v>
      </c>
      <c r="R48" s="152">
        <f>R50</f>
        <v>0</v>
      </c>
      <c r="S48" s="151">
        <f>S50</f>
        <v>30000</v>
      </c>
      <c r="T48" s="151">
        <f>T50</f>
        <v>30000</v>
      </c>
      <c r="U48" s="159"/>
    </row>
    <row r="49" spans="1:21" ht="37.5" customHeight="1" x14ac:dyDescent="0.2">
      <c r="A49" s="158"/>
      <c r="B49" s="193"/>
      <c r="C49" s="222"/>
      <c r="D49" s="238"/>
      <c r="E49" s="237"/>
      <c r="F49" s="197" t="s">
        <v>272</v>
      </c>
      <c r="G49" s="167"/>
      <c r="H49" s="166">
        <v>3</v>
      </c>
      <c r="I49" s="166">
        <v>14</v>
      </c>
      <c r="J49" s="165">
        <v>6740000000</v>
      </c>
      <c r="K49" s="188">
        <v>0</v>
      </c>
      <c r="L49" s="187"/>
      <c r="M49" s="187"/>
      <c r="N49" s="187"/>
      <c r="O49" s="187"/>
      <c r="P49" s="162">
        <f>P50</f>
        <v>2860</v>
      </c>
      <c r="Q49" s="186">
        <f>Q50</f>
        <v>0</v>
      </c>
      <c r="R49" s="186">
        <f>R50</f>
        <v>0</v>
      </c>
      <c r="S49" s="162">
        <f>S50</f>
        <v>30000</v>
      </c>
      <c r="T49" s="162">
        <f>T50</f>
        <v>30000</v>
      </c>
      <c r="U49" s="159"/>
    </row>
    <row r="50" spans="1:21" x14ac:dyDescent="0.2">
      <c r="A50" s="158"/>
      <c r="B50" s="193"/>
      <c r="C50" s="222"/>
      <c r="D50" s="238"/>
      <c r="E50" s="237"/>
      <c r="F50" s="197" t="s">
        <v>271</v>
      </c>
      <c r="G50" s="167"/>
      <c r="H50" s="166">
        <v>3</v>
      </c>
      <c r="I50" s="166">
        <v>14</v>
      </c>
      <c r="J50" s="165">
        <v>6740020040</v>
      </c>
      <c r="K50" s="188">
        <v>0</v>
      </c>
      <c r="L50" s="187"/>
      <c r="M50" s="187"/>
      <c r="N50" s="187"/>
      <c r="O50" s="187"/>
      <c r="P50" s="162">
        <f>P51</f>
        <v>2860</v>
      </c>
      <c r="Q50" s="186">
        <f>Q51</f>
        <v>0</v>
      </c>
      <c r="R50" s="186">
        <f>R51</f>
        <v>0</v>
      </c>
      <c r="S50" s="162">
        <f>S51</f>
        <v>30000</v>
      </c>
      <c r="T50" s="162">
        <f>T51</f>
        <v>30000</v>
      </c>
      <c r="U50" s="159"/>
    </row>
    <row r="51" spans="1:21" ht="21.75" customHeight="1" x14ac:dyDescent="0.2">
      <c r="A51" s="158"/>
      <c r="B51" s="193"/>
      <c r="C51" s="222"/>
      <c r="D51" s="238"/>
      <c r="E51" s="237"/>
      <c r="F51" s="228" t="s">
        <v>266</v>
      </c>
      <c r="G51" s="167"/>
      <c r="H51" s="166">
        <v>3</v>
      </c>
      <c r="I51" s="166">
        <v>14</v>
      </c>
      <c r="J51" s="165">
        <v>6740020040</v>
      </c>
      <c r="K51" s="188">
        <v>240</v>
      </c>
      <c r="L51" s="187"/>
      <c r="M51" s="187"/>
      <c r="N51" s="187"/>
      <c r="O51" s="187"/>
      <c r="P51" s="162">
        <v>2860</v>
      </c>
      <c r="Q51" s="186"/>
      <c r="R51" s="186"/>
      <c r="S51" s="162">
        <v>30000</v>
      </c>
      <c r="T51" s="162">
        <v>30000</v>
      </c>
      <c r="U51" s="159"/>
    </row>
    <row r="52" spans="1:21" ht="14.25" customHeight="1" x14ac:dyDescent="0.2">
      <c r="A52" s="158"/>
      <c r="B52" s="236" t="s">
        <v>225</v>
      </c>
      <c r="C52" s="236"/>
      <c r="D52" s="236"/>
      <c r="E52" s="236"/>
      <c r="F52" s="236"/>
      <c r="G52" s="205">
        <v>400</v>
      </c>
      <c r="H52" s="204">
        <v>4</v>
      </c>
      <c r="I52" s="204">
        <v>0</v>
      </c>
      <c r="J52" s="203">
        <v>0</v>
      </c>
      <c r="K52" s="202">
        <v>0</v>
      </c>
      <c r="L52" s="201">
        <v>1405800</v>
      </c>
      <c r="M52" s="187">
        <v>0</v>
      </c>
      <c r="N52" s="187">
        <v>0</v>
      </c>
      <c r="O52" s="200">
        <v>0</v>
      </c>
      <c r="P52" s="151">
        <f>P53</f>
        <v>6433844.5</v>
      </c>
      <c r="Q52" s="152">
        <f>Q53</f>
        <v>1047000</v>
      </c>
      <c r="R52" s="152">
        <f>R53</f>
        <v>1047000</v>
      </c>
      <c r="S52" s="151">
        <f>S53</f>
        <v>1222000</v>
      </c>
      <c r="T52" s="151">
        <f>T53</f>
        <v>1271000</v>
      </c>
      <c r="U52" s="159" t="s">
        <v>245</v>
      </c>
    </row>
    <row r="53" spans="1:21" ht="14.25" customHeight="1" x14ac:dyDescent="0.2">
      <c r="A53" s="158"/>
      <c r="B53" s="206"/>
      <c r="C53" s="207" t="s">
        <v>224</v>
      </c>
      <c r="D53" s="207"/>
      <c r="E53" s="207"/>
      <c r="F53" s="207"/>
      <c r="G53" s="205">
        <v>409</v>
      </c>
      <c r="H53" s="204">
        <v>4</v>
      </c>
      <c r="I53" s="204">
        <v>9</v>
      </c>
      <c r="J53" s="203">
        <v>0</v>
      </c>
      <c r="K53" s="202">
        <v>0</v>
      </c>
      <c r="L53" s="201">
        <v>1400000</v>
      </c>
      <c r="M53" s="187">
        <v>0</v>
      </c>
      <c r="N53" s="187">
        <v>0</v>
      </c>
      <c r="O53" s="200">
        <v>0</v>
      </c>
      <c r="P53" s="151">
        <f>P55</f>
        <v>6433844.5</v>
      </c>
      <c r="Q53" s="152">
        <f>Q55</f>
        <v>1047000</v>
      </c>
      <c r="R53" s="152">
        <f>R55</f>
        <v>1047000</v>
      </c>
      <c r="S53" s="151">
        <f>S55</f>
        <v>1222000</v>
      </c>
      <c r="T53" s="151">
        <f>T55</f>
        <v>1271000</v>
      </c>
      <c r="U53" s="159" t="s">
        <v>245</v>
      </c>
    </row>
    <row r="54" spans="1:21" ht="57.75" customHeight="1" x14ac:dyDescent="0.2">
      <c r="A54" s="158"/>
      <c r="B54" s="206"/>
      <c r="C54" s="198"/>
      <c r="D54" s="182"/>
      <c r="E54" s="182"/>
      <c r="F54" s="182" t="s">
        <v>250</v>
      </c>
      <c r="G54" s="205"/>
      <c r="H54" s="204">
        <v>4</v>
      </c>
      <c r="I54" s="204">
        <v>9</v>
      </c>
      <c r="J54" s="203">
        <v>6700000000</v>
      </c>
      <c r="K54" s="202">
        <v>0</v>
      </c>
      <c r="L54" s="201"/>
      <c r="M54" s="187"/>
      <c r="N54" s="187"/>
      <c r="O54" s="200"/>
      <c r="P54" s="151">
        <f>P55</f>
        <v>6433844.5</v>
      </c>
      <c r="Q54" s="152">
        <f>Q56</f>
        <v>1047000</v>
      </c>
      <c r="R54" s="152">
        <f>R56</f>
        <v>1047000</v>
      </c>
      <c r="S54" s="151">
        <f>S56</f>
        <v>1222000</v>
      </c>
      <c r="T54" s="151">
        <f>T56</f>
        <v>1271000</v>
      </c>
      <c r="U54" s="159"/>
    </row>
    <row r="55" spans="1:21" ht="26.25" customHeight="1" x14ac:dyDescent="0.2">
      <c r="A55" s="158"/>
      <c r="B55" s="193"/>
      <c r="C55" s="198"/>
      <c r="D55" s="192" t="s">
        <v>270</v>
      </c>
      <c r="E55" s="192"/>
      <c r="F55" s="192"/>
      <c r="G55" s="167">
        <v>409</v>
      </c>
      <c r="H55" s="166">
        <v>4</v>
      </c>
      <c r="I55" s="166">
        <v>9</v>
      </c>
      <c r="J55" s="165">
        <v>6750000000</v>
      </c>
      <c r="K55" s="188">
        <v>0</v>
      </c>
      <c r="L55" s="187">
        <v>1400000</v>
      </c>
      <c r="M55" s="187">
        <v>0</v>
      </c>
      <c r="N55" s="187">
        <v>0</v>
      </c>
      <c r="O55" s="187">
        <v>0</v>
      </c>
      <c r="P55" s="162">
        <f>P56+P60+P58</f>
        <v>6433844.5</v>
      </c>
      <c r="Q55" s="186">
        <f>Q56</f>
        <v>1047000</v>
      </c>
      <c r="R55" s="186">
        <f>R56</f>
        <v>1047000</v>
      </c>
      <c r="S55" s="162">
        <f>S56</f>
        <v>1222000</v>
      </c>
      <c r="T55" s="162">
        <f>T56</f>
        <v>1271000</v>
      </c>
      <c r="U55" s="159" t="s">
        <v>245</v>
      </c>
    </row>
    <row r="56" spans="1:21" ht="28.5" customHeight="1" x14ac:dyDescent="0.2">
      <c r="A56" s="158"/>
      <c r="B56" s="193"/>
      <c r="C56" s="182"/>
      <c r="D56" s="189"/>
      <c r="E56" s="192" t="s">
        <v>269</v>
      </c>
      <c r="F56" s="192"/>
      <c r="G56" s="167">
        <v>409</v>
      </c>
      <c r="H56" s="166">
        <v>4</v>
      </c>
      <c r="I56" s="166">
        <v>9</v>
      </c>
      <c r="J56" s="165">
        <v>6750095280</v>
      </c>
      <c r="K56" s="188">
        <v>0</v>
      </c>
      <c r="L56" s="187">
        <v>900000</v>
      </c>
      <c r="M56" s="187">
        <v>0</v>
      </c>
      <c r="N56" s="187">
        <v>0</v>
      </c>
      <c r="O56" s="187">
        <v>0</v>
      </c>
      <c r="P56" s="162">
        <f>P57</f>
        <v>3220568.5</v>
      </c>
      <c r="Q56" s="186">
        <f>Q57</f>
        <v>1047000</v>
      </c>
      <c r="R56" s="186">
        <f>R57</f>
        <v>1047000</v>
      </c>
      <c r="S56" s="162">
        <f>S57</f>
        <v>1222000</v>
      </c>
      <c r="T56" s="162">
        <f>T57</f>
        <v>1271000</v>
      </c>
      <c r="U56" s="159" t="s">
        <v>245</v>
      </c>
    </row>
    <row r="57" spans="1:21" ht="21.75" customHeight="1" x14ac:dyDescent="0.2">
      <c r="A57" s="158"/>
      <c r="B57" s="193"/>
      <c r="C57" s="182"/>
      <c r="D57" s="189"/>
      <c r="E57" s="189"/>
      <c r="F57" s="228" t="s">
        <v>254</v>
      </c>
      <c r="G57" s="167">
        <v>409</v>
      </c>
      <c r="H57" s="166">
        <v>4</v>
      </c>
      <c r="I57" s="166">
        <v>9</v>
      </c>
      <c r="J57" s="165">
        <v>6750095280</v>
      </c>
      <c r="K57" s="188" t="s">
        <v>253</v>
      </c>
      <c r="L57" s="187">
        <v>900000</v>
      </c>
      <c r="M57" s="187">
        <v>0</v>
      </c>
      <c r="N57" s="187">
        <v>0</v>
      </c>
      <c r="O57" s="187">
        <v>0</v>
      </c>
      <c r="P57" s="162">
        <v>3220568.5</v>
      </c>
      <c r="Q57" s="186">
        <v>1047000</v>
      </c>
      <c r="R57" s="186">
        <v>1047000</v>
      </c>
      <c r="S57" s="162">
        <v>1222000</v>
      </c>
      <c r="T57" s="162">
        <v>1271000</v>
      </c>
      <c r="U57" s="159" t="s">
        <v>245</v>
      </c>
    </row>
    <row r="58" spans="1:21" ht="21.75" customHeight="1" x14ac:dyDescent="0.2">
      <c r="A58" s="158"/>
      <c r="B58" s="222"/>
      <c r="C58" s="182"/>
      <c r="D58" s="189"/>
      <c r="E58" s="229"/>
      <c r="F58" s="168" t="s">
        <v>268</v>
      </c>
      <c r="G58" s="205"/>
      <c r="H58" s="166">
        <v>4</v>
      </c>
      <c r="I58" s="166">
        <v>9</v>
      </c>
      <c r="J58" s="235">
        <v>6750097060</v>
      </c>
      <c r="K58" s="188">
        <v>0</v>
      </c>
      <c r="L58" s="201"/>
      <c r="M58" s="187"/>
      <c r="N58" s="187"/>
      <c r="O58" s="200"/>
      <c r="P58" s="162">
        <f>P59</f>
        <v>200000</v>
      </c>
      <c r="Q58" s="186"/>
      <c r="R58" s="186"/>
      <c r="S58" s="162">
        <v>0</v>
      </c>
      <c r="T58" s="162">
        <v>0</v>
      </c>
      <c r="U58" s="159"/>
    </row>
    <row r="59" spans="1:21" ht="21.75" customHeight="1" x14ac:dyDescent="0.2">
      <c r="A59" s="158"/>
      <c r="B59" s="222"/>
      <c r="C59" s="182"/>
      <c r="D59" s="189"/>
      <c r="E59" s="189"/>
      <c r="F59" s="169" t="s">
        <v>254</v>
      </c>
      <c r="G59" s="205"/>
      <c r="H59" s="166">
        <v>4</v>
      </c>
      <c r="I59" s="166">
        <v>9</v>
      </c>
      <c r="J59" s="235">
        <v>6750097060</v>
      </c>
      <c r="K59" s="188">
        <v>240</v>
      </c>
      <c r="L59" s="201"/>
      <c r="M59" s="187"/>
      <c r="N59" s="187"/>
      <c r="O59" s="200"/>
      <c r="P59" s="162">
        <v>200000</v>
      </c>
      <c r="Q59" s="186"/>
      <c r="R59" s="186"/>
      <c r="S59" s="162">
        <v>0</v>
      </c>
      <c r="T59" s="162">
        <v>0</v>
      </c>
      <c r="U59" s="159"/>
    </row>
    <row r="60" spans="1:21" ht="48.75" customHeight="1" x14ac:dyDescent="0.2">
      <c r="A60" s="158"/>
      <c r="B60" s="222"/>
      <c r="C60" s="182"/>
      <c r="D60" s="189"/>
      <c r="E60" s="234" t="s">
        <v>267</v>
      </c>
      <c r="F60" s="233"/>
      <c r="G60" s="231"/>
      <c r="H60" s="166">
        <v>4</v>
      </c>
      <c r="I60" s="166">
        <v>9</v>
      </c>
      <c r="J60" s="218" t="s">
        <v>265</v>
      </c>
      <c r="K60" s="188">
        <v>0</v>
      </c>
      <c r="L60" s="201"/>
      <c r="M60" s="187"/>
      <c r="N60" s="187"/>
      <c r="O60" s="200"/>
      <c r="P60" s="162">
        <f>P61</f>
        <v>3013276</v>
      </c>
      <c r="Q60" s="186"/>
      <c r="R60" s="186"/>
      <c r="S60" s="162">
        <v>0</v>
      </c>
      <c r="T60" s="162">
        <v>0</v>
      </c>
      <c r="U60" s="159"/>
    </row>
    <row r="61" spans="1:21" ht="24.75" customHeight="1" x14ac:dyDescent="0.2">
      <c r="A61" s="158"/>
      <c r="B61" s="222"/>
      <c r="C61" s="182"/>
      <c r="D61" s="189"/>
      <c r="E61" s="189"/>
      <c r="F61" s="232" t="s">
        <v>266</v>
      </c>
      <c r="G61" s="231"/>
      <c r="H61" s="166">
        <v>4</v>
      </c>
      <c r="I61" s="166">
        <v>9</v>
      </c>
      <c r="J61" s="218" t="s">
        <v>265</v>
      </c>
      <c r="K61" s="188">
        <v>240</v>
      </c>
      <c r="L61" s="201"/>
      <c r="M61" s="187"/>
      <c r="N61" s="187"/>
      <c r="O61" s="200"/>
      <c r="P61" s="162">
        <v>3013276</v>
      </c>
      <c r="Q61" s="186"/>
      <c r="R61" s="186"/>
      <c r="S61" s="162">
        <v>0</v>
      </c>
      <c r="T61" s="162">
        <v>0</v>
      </c>
      <c r="U61" s="159"/>
    </row>
    <row r="62" spans="1:21" ht="14.25" customHeight="1" x14ac:dyDescent="0.2">
      <c r="A62" s="158"/>
      <c r="B62" s="230" t="s">
        <v>222</v>
      </c>
      <c r="C62" s="207"/>
      <c r="D62" s="207"/>
      <c r="E62" s="207"/>
      <c r="F62" s="207"/>
      <c r="G62" s="205">
        <v>500</v>
      </c>
      <c r="H62" s="204">
        <v>5</v>
      </c>
      <c r="I62" s="204">
        <v>0</v>
      </c>
      <c r="J62" s="203">
        <v>0</v>
      </c>
      <c r="K62" s="202">
        <v>0</v>
      </c>
      <c r="L62" s="201">
        <v>2945500</v>
      </c>
      <c r="M62" s="187">
        <v>0</v>
      </c>
      <c r="N62" s="187">
        <v>0</v>
      </c>
      <c r="O62" s="200">
        <v>0</v>
      </c>
      <c r="P62" s="151">
        <f>P63</f>
        <v>2168297.94</v>
      </c>
      <c r="Q62" s="152" t="e">
        <f>#REF!+Q63</f>
        <v>#REF!</v>
      </c>
      <c r="R62" s="152" t="e">
        <f>#REF!+R63</f>
        <v>#REF!</v>
      </c>
      <c r="S62" s="151">
        <f>S63</f>
        <v>2588910</v>
      </c>
      <c r="T62" s="151">
        <f>T63</f>
        <v>2358008</v>
      </c>
      <c r="U62" s="159" t="s">
        <v>245</v>
      </c>
    </row>
    <row r="63" spans="1:21" ht="14.25" customHeight="1" x14ac:dyDescent="0.2">
      <c r="A63" s="158"/>
      <c r="B63" s="206"/>
      <c r="C63" s="207" t="s">
        <v>219</v>
      </c>
      <c r="D63" s="207"/>
      <c r="E63" s="207"/>
      <c r="F63" s="207"/>
      <c r="G63" s="205">
        <v>503</v>
      </c>
      <c r="H63" s="204">
        <v>5</v>
      </c>
      <c r="I63" s="204">
        <v>3</v>
      </c>
      <c r="J63" s="203">
        <v>0</v>
      </c>
      <c r="K63" s="202">
        <v>0</v>
      </c>
      <c r="L63" s="201">
        <v>2861300</v>
      </c>
      <c r="M63" s="187">
        <v>0</v>
      </c>
      <c r="N63" s="187">
        <v>0</v>
      </c>
      <c r="O63" s="200">
        <v>0</v>
      </c>
      <c r="P63" s="151">
        <f>P64</f>
        <v>2168297.94</v>
      </c>
      <c r="Q63" s="152">
        <f>Q65</f>
        <v>2401400</v>
      </c>
      <c r="R63" s="152">
        <f>R65</f>
        <v>2401400</v>
      </c>
      <c r="S63" s="151">
        <f>S65</f>
        <v>2588910</v>
      </c>
      <c r="T63" s="151">
        <f>T65</f>
        <v>2358008</v>
      </c>
      <c r="U63" s="159" t="s">
        <v>245</v>
      </c>
    </row>
    <row r="64" spans="1:21" ht="56.25" customHeight="1" x14ac:dyDescent="0.2">
      <c r="A64" s="158"/>
      <c r="B64" s="206"/>
      <c r="C64" s="198"/>
      <c r="D64" s="182"/>
      <c r="E64" s="182"/>
      <c r="F64" s="182" t="s">
        <v>250</v>
      </c>
      <c r="G64" s="205"/>
      <c r="H64" s="204">
        <v>5</v>
      </c>
      <c r="I64" s="204">
        <v>3</v>
      </c>
      <c r="J64" s="203">
        <v>6700000000</v>
      </c>
      <c r="K64" s="202">
        <v>0</v>
      </c>
      <c r="L64" s="201"/>
      <c r="M64" s="187"/>
      <c r="N64" s="187"/>
      <c r="O64" s="200"/>
      <c r="P64" s="151">
        <f>P66+P68</f>
        <v>2168297.94</v>
      </c>
      <c r="Q64" s="152">
        <f>Q66</f>
        <v>2401400</v>
      </c>
      <c r="R64" s="152">
        <f>R66</f>
        <v>2401400</v>
      </c>
      <c r="S64" s="151">
        <f>S66</f>
        <v>2588910</v>
      </c>
      <c r="T64" s="151">
        <f>T66</f>
        <v>2358008</v>
      </c>
      <c r="U64" s="159"/>
    </row>
    <row r="65" spans="1:21" ht="27" customHeight="1" x14ac:dyDescent="0.2">
      <c r="A65" s="158"/>
      <c r="B65" s="193"/>
      <c r="C65" s="198"/>
      <c r="D65" s="192" t="s">
        <v>264</v>
      </c>
      <c r="E65" s="192"/>
      <c r="F65" s="192"/>
      <c r="G65" s="167">
        <v>503</v>
      </c>
      <c r="H65" s="166">
        <v>5</v>
      </c>
      <c r="I65" s="166">
        <v>3</v>
      </c>
      <c r="J65" s="165">
        <v>6760000000</v>
      </c>
      <c r="K65" s="188">
        <v>0</v>
      </c>
      <c r="L65" s="187">
        <v>2861300</v>
      </c>
      <c r="M65" s="187">
        <v>0</v>
      </c>
      <c r="N65" s="187">
        <v>0</v>
      </c>
      <c r="O65" s="187">
        <v>0</v>
      </c>
      <c r="P65" s="162">
        <f>P66</f>
        <v>1250287.94</v>
      </c>
      <c r="Q65" s="186">
        <f>Q66</f>
        <v>2401400</v>
      </c>
      <c r="R65" s="186">
        <f>R66</f>
        <v>2401400</v>
      </c>
      <c r="S65" s="162">
        <f>S66</f>
        <v>2588910</v>
      </c>
      <c r="T65" s="162">
        <f>T66</f>
        <v>2358008</v>
      </c>
      <c r="U65" s="159" t="s">
        <v>245</v>
      </c>
    </row>
    <row r="66" spans="1:21" ht="22.5" customHeight="1" x14ac:dyDescent="0.2">
      <c r="A66" s="158"/>
      <c r="B66" s="193"/>
      <c r="C66" s="182"/>
      <c r="D66" s="189"/>
      <c r="E66" s="192" t="s">
        <v>263</v>
      </c>
      <c r="F66" s="192"/>
      <c r="G66" s="167">
        <v>503</v>
      </c>
      <c r="H66" s="166">
        <v>5</v>
      </c>
      <c r="I66" s="166">
        <v>3</v>
      </c>
      <c r="J66" s="165">
        <v>6760095310</v>
      </c>
      <c r="K66" s="188">
        <v>0</v>
      </c>
      <c r="L66" s="187">
        <v>2861300</v>
      </c>
      <c r="M66" s="187">
        <v>0</v>
      </c>
      <c r="N66" s="187">
        <v>0</v>
      </c>
      <c r="O66" s="187">
        <v>0</v>
      </c>
      <c r="P66" s="162">
        <f>P67</f>
        <v>1250287.94</v>
      </c>
      <c r="Q66" s="186">
        <f>Q67</f>
        <v>2401400</v>
      </c>
      <c r="R66" s="186">
        <f>R67</f>
        <v>2401400</v>
      </c>
      <c r="S66" s="162">
        <f>S67</f>
        <v>2588910</v>
      </c>
      <c r="T66" s="162">
        <f>T67</f>
        <v>2358008</v>
      </c>
      <c r="U66" s="159" t="s">
        <v>245</v>
      </c>
    </row>
    <row r="67" spans="1:21" ht="21.75" customHeight="1" x14ac:dyDescent="0.2">
      <c r="A67" s="158"/>
      <c r="B67" s="193"/>
      <c r="C67" s="182"/>
      <c r="D67" s="189"/>
      <c r="E67" s="229"/>
      <c r="F67" s="228" t="s">
        <v>254</v>
      </c>
      <c r="G67" s="205">
        <v>503</v>
      </c>
      <c r="H67" s="219">
        <v>5</v>
      </c>
      <c r="I67" s="219">
        <v>3</v>
      </c>
      <c r="J67" s="196">
        <v>6760095310</v>
      </c>
      <c r="K67" s="188" t="s">
        <v>253</v>
      </c>
      <c r="L67" s="201">
        <v>2861300</v>
      </c>
      <c r="M67" s="187">
        <v>0</v>
      </c>
      <c r="N67" s="187">
        <v>0</v>
      </c>
      <c r="O67" s="200">
        <v>0</v>
      </c>
      <c r="P67" s="162">
        <v>1250287.94</v>
      </c>
      <c r="Q67" s="186">
        <v>2401400</v>
      </c>
      <c r="R67" s="186">
        <v>2401400</v>
      </c>
      <c r="S67" s="162">
        <v>2588910</v>
      </c>
      <c r="T67" s="162">
        <v>2358008</v>
      </c>
      <c r="U67" s="159" t="s">
        <v>245</v>
      </c>
    </row>
    <row r="68" spans="1:21" ht="21.75" customHeight="1" x14ac:dyDescent="0.2">
      <c r="A68" s="158"/>
      <c r="B68" s="193"/>
      <c r="C68" s="222"/>
      <c r="D68" s="227" t="s">
        <v>262</v>
      </c>
      <c r="E68" s="226"/>
      <c r="F68" s="225"/>
      <c r="G68" s="205"/>
      <c r="H68" s="219">
        <v>5</v>
      </c>
      <c r="I68" s="219">
        <v>3</v>
      </c>
      <c r="J68" s="224">
        <v>6790000000</v>
      </c>
      <c r="K68" s="188">
        <v>0</v>
      </c>
      <c r="L68" s="201"/>
      <c r="M68" s="187"/>
      <c r="N68" s="187"/>
      <c r="O68" s="200"/>
      <c r="P68" s="162">
        <f>P69</f>
        <v>918010</v>
      </c>
      <c r="Q68" s="217"/>
      <c r="R68" s="217"/>
      <c r="S68" s="162">
        <v>0</v>
      </c>
      <c r="T68" s="162">
        <v>0</v>
      </c>
      <c r="U68" s="159"/>
    </row>
    <row r="69" spans="1:21" ht="21.75" customHeight="1" x14ac:dyDescent="0.2">
      <c r="A69" s="158"/>
      <c r="B69" s="193"/>
      <c r="C69" s="222"/>
      <c r="D69" s="223"/>
      <c r="E69" s="221"/>
      <c r="F69" s="220" t="s">
        <v>261</v>
      </c>
      <c r="G69" s="205"/>
      <c r="H69" s="219">
        <v>5</v>
      </c>
      <c r="I69" s="219">
        <v>3</v>
      </c>
      <c r="J69" s="218" t="s">
        <v>260</v>
      </c>
      <c r="K69" s="188">
        <v>0</v>
      </c>
      <c r="L69" s="201"/>
      <c r="M69" s="187"/>
      <c r="N69" s="187"/>
      <c r="O69" s="200"/>
      <c r="P69" s="162">
        <f>P70</f>
        <v>918010</v>
      </c>
      <c r="Q69" s="217"/>
      <c r="R69" s="217"/>
      <c r="S69" s="162">
        <v>0</v>
      </c>
      <c r="T69" s="162">
        <v>0</v>
      </c>
      <c r="U69" s="159"/>
    </row>
    <row r="70" spans="1:21" ht="21.75" customHeight="1" x14ac:dyDescent="0.2">
      <c r="A70" s="158"/>
      <c r="B70" s="193"/>
      <c r="C70" s="222"/>
      <c r="D70" s="221"/>
      <c r="E70" s="221"/>
      <c r="F70" s="220" t="s">
        <v>254</v>
      </c>
      <c r="G70" s="205"/>
      <c r="H70" s="219">
        <v>5</v>
      </c>
      <c r="I70" s="219">
        <v>3</v>
      </c>
      <c r="J70" s="218" t="s">
        <v>260</v>
      </c>
      <c r="K70" s="188">
        <v>240</v>
      </c>
      <c r="L70" s="201"/>
      <c r="M70" s="187"/>
      <c r="N70" s="187"/>
      <c r="O70" s="200"/>
      <c r="P70" s="162">
        <v>918010</v>
      </c>
      <c r="Q70" s="217"/>
      <c r="R70" s="217"/>
      <c r="S70" s="162">
        <v>0</v>
      </c>
      <c r="T70" s="162">
        <v>0</v>
      </c>
      <c r="U70" s="159"/>
    </row>
    <row r="71" spans="1:21" ht="14.25" customHeight="1" x14ac:dyDescent="0.2">
      <c r="A71" s="158"/>
      <c r="B71" s="216" t="s">
        <v>218</v>
      </c>
      <c r="C71" s="216"/>
      <c r="D71" s="216"/>
      <c r="E71" s="216"/>
      <c r="F71" s="216"/>
      <c r="G71" s="215">
        <v>800</v>
      </c>
      <c r="H71" s="214">
        <v>8</v>
      </c>
      <c r="I71" s="214">
        <v>0</v>
      </c>
      <c r="J71" s="213">
        <v>0</v>
      </c>
      <c r="K71" s="212">
        <v>0</v>
      </c>
      <c r="L71" s="211">
        <v>3431800</v>
      </c>
      <c r="M71" s="210">
        <v>0</v>
      </c>
      <c r="N71" s="210">
        <v>0</v>
      </c>
      <c r="O71" s="209">
        <v>0</v>
      </c>
      <c r="P71" s="151">
        <f>P72</f>
        <v>2799128.87</v>
      </c>
      <c r="Q71" s="208" t="e">
        <f>Q72</f>
        <v>#REF!</v>
      </c>
      <c r="R71" s="208" t="e">
        <f>R72</f>
        <v>#REF!</v>
      </c>
      <c r="S71" s="151">
        <f>S72</f>
        <v>2740500</v>
      </c>
      <c r="T71" s="151">
        <f>T72</f>
        <v>2760500</v>
      </c>
      <c r="U71" s="159" t="s">
        <v>245</v>
      </c>
    </row>
    <row r="72" spans="1:21" ht="14.25" customHeight="1" x14ac:dyDescent="0.2">
      <c r="A72" s="158"/>
      <c r="B72" s="206"/>
      <c r="C72" s="207" t="s">
        <v>259</v>
      </c>
      <c r="D72" s="207"/>
      <c r="E72" s="207"/>
      <c r="F72" s="207"/>
      <c r="G72" s="205">
        <v>801</v>
      </c>
      <c r="H72" s="204">
        <v>8</v>
      </c>
      <c r="I72" s="204">
        <v>1</v>
      </c>
      <c r="J72" s="203">
        <v>0</v>
      </c>
      <c r="K72" s="202">
        <v>0</v>
      </c>
      <c r="L72" s="201">
        <v>3431800</v>
      </c>
      <c r="M72" s="187">
        <v>0</v>
      </c>
      <c r="N72" s="187">
        <v>0</v>
      </c>
      <c r="O72" s="200">
        <v>0</v>
      </c>
      <c r="P72" s="151">
        <f>P74</f>
        <v>2799128.87</v>
      </c>
      <c r="Q72" s="152" t="e">
        <f>Q74</f>
        <v>#REF!</v>
      </c>
      <c r="R72" s="152" t="e">
        <f>R74</f>
        <v>#REF!</v>
      </c>
      <c r="S72" s="151">
        <f>S74</f>
        <v>2740500</v>
      </c>
      <c r="T72" s="151">
        <f>T74</f>
        <v>2760500</v>
      </c>
      <c r="U72" s="159" t="s">
        <v>245</v>
      </c>
    </row>
    <row r="73" spans="1:21" ht="54.75" customHeight="1" x14ac:dyDescent="0.2">
      <c r="A73" s="158"/>
      <c r="B73" s="206"/>
      <c r="C73" s="198"/>
      <c r="D73" s="182"/>
      <c r="E73" s="182"/>
      <c r="F73" s="182" t="s">
        <v>250</v>
      </c>
      <c r="G73" s="205"/>
      <c r="H73" s="204">
        <v>8</v>
      </c>
      <c r="I73" s="204">
        <v>1</v>
      </c>
      <c r="J73" s="203">
        <v>6700000000</v>
      </c>
      <c r="K73" s="202">
        <v>0</v>
      </c>
      <c r="L73" s="201"/>
      <c r="M73" s="187"/>
      <c r="N73" s="187"/>
      <c r="O73" s="200"/>
      <c r="P73" s="151">
        <f>P74</f>
        <v>2799128.87</v>
      </c>
      <c r="Q73" s="152">
        <f>Q79</f>
        <v>570000</v>
      </c>
      <c r="R73" s="152">
        <f>R79</f>
        <v>570000</v>
      </c>
      <c r="S73" s="151">
        <f>S74</f>
        <v>2740500</v>
      </c>
      <c r="T73" s="151">
        <f>T74</f>
        <v>2760500</v>
      </c>
      <c r="U73" s="159"/>
    </row>
    <row r="74" spans="1:21" ht="29.25" customHeight="1" x14ac:dyDescent="0.2">
      <c r="A74" s="158"/>
      <c r="B74" s="193"/>
      <c r="C74" s="198"/>
      <c r="D74" s="192" t="s">
        <v>258</v>
      </c>
      <c r="E74" s="192"/>
      <c r="F74" s="192"/>
      <c r="G74" s="167">
        <v>801</v>
      </c>
      <c r="H74" s="166">
        <v>8</v>
      </c>
      <c r="I74" s="166">
        <v>1</v>
      </c>
      <c r="J74" s="165">
        <v>6770000000</v>
      </c>
      <c r="K74" s="188">
        <v>0</v>
      </c>
      <c r="L74" s="187">
        <v>606000</v>
      </c>
      <c r="M74" s="187">
        <v>0</v>
      </c>
      <c r="N74" s="187">
        <v>0</v>
      </c>
      <c r="O74" s="187">
        <v>0</v>
      </c>
      <c r="P74" s="162">
        <f>P76+P80+P78</f>
        <v>2799128.87</v>
      </c>
      <c r="Q74" s="186" t="e">
        <f>Q79+#REF!</f>
        <v>#REF!</v>
      </c>
      <c r="R74" s="186" t="e">
        <f>R79+#REF!</f>
        <v>#REF!</v>
      </c>
      <c r="S74" s="162">
        <f>S79+S75</f>
        <v>2740500</v>
      </c>
      <c r="T74" s="162">
        <f>T75+T79</f>
        <v>2760500</v>
      </c>
      <c r="U74" s="159" t="s">
        <v>245</v>
      </c>
    </row>
    <row r="75" spans="1:21" ht="48" customHeight="1" x14ac:dyDescent="0.2">
      <c r="A75" s="158"/>
      <c r="B75" s="193"/>
      <c r="C75" s="198"/>
      <c r="D75" s="189"/>
      <c r="E75" s="189"/>
      <c r="F75" s="192" t="s">
        <v>257</v>
      </c>
      <c r="G75" s="192"/>
      <c r="H75" s="166">
        <v>8</v>
      </c>
      <c r="I75" s="166">
        <v>1</v>
      </c>
      <c r="J75" s="165">
        <v>6770075080</v>
      </c>
      <c r="K75" s="188">
        <v>0</v>
      </c>
      <c r="L75" s="187"/>
      <c r="M75" s="187"/>
      <c r="N75" s="187"/>
      <c r="O75" s="187"/>
      <c r="P75" s="162">
        <f>P76</f>
        <v>1856200</v>
      </c>
      <c r="Q75" s="186"/>
      <c r="R75" s="186"/>
      <c r="S75" s="162">
        <f>S76</f>
        <v>2120500</v>
      </c>
      <c r="T75" s="162">
        <f>T76</f>
        <v>2120500</v>
      </c>
      <c r="U75" s="159"/>
    </row>
    <row r="76" spans="1:21" x14ac:dyDescent="0.2">
      <c r="A76" s="158"/>
      <c r="B76" s="193"/>
      <c r="C76" s="198"/>
      <c r="D76" s="189"/>
      <c r="E76" s="189"/>
      <c r="F76" s="197" t="s">
        <v>65</v>
      </c>
      <c r="G76" s="189"/>
      <c r="H76" s="166">
        <v>8</v>
      </c>
      <c r="I76" s="166">
        <v>1</v>
      </c>
      <c r="J76" s="196">
        <v>6770075080</v>
      </c>
      <c r="K76" s="195">
        <v>540</v>
      </c>
      <c r="L76" s="195"/>
      <c r="M76" s="195"/>
      <c r="N76" s="195"/>
      <c r="O76" s="195"/>
      <c r="P76" s="160">
        <v>1856200</v>
      </c>
      <c r="Q76" s="194">
        <v>2009200</v>
      </c>
      <c r="R76" s="194">
        <v>2009200</v>
      </c>
      <c r="S76" s="160">
        <v>2120500</v>
      </c>
      <c r="T76" s="160">
        <v>2120500</v>
      </c>
      <c r="U76" s="159"/>
    </row>
    <row r="77" spans="1:21" ht="22.5" x14ac:dyDescent="0.2">
      <c r="A77" s="158"/>
      <c r="B77" s="193"/>
      <c r="C77" s="198"/>
      <c r="D77" s="189"/>
      <c r="E77" s="189"/>
      <c r="F77" s="197" t="s">
        <v>256</v>
      </c>
      <c r="G77" s="189"/>
      <c r="H77" s="166">
        <v>8</v>
      </c>
      <c r="I77" s="166">
        <v>1</v>
      </c>
      <c r="J77" s="196">
        <v>6770097030</v>
      </c>
      <c r="K77" s="199">
        <v>0</v>
      </c>
      <c r="L77" s="195"/>
      <c r="M77" s="195"/>
      <c r="N77" s="195"/>
      <c r="O77" s="195"/>
      <c r="P77" s="160">
        <v>264300</v>
      </c>
      <c r="Q77" s="194"/>
      <c r="R77" s="194"/>
      <c r="S77" s="160">
        <v>0</v>
      </c>
      <c r="T77" s="160">
        <v>0</v>
      </c>
      <c r="U77" s="159"/>
    </row>
    <row r="78" spans="1:21" x14ac:dyDescent="0.2">
      <c r="A78" s="158"/>
      <c r="B78" s="193"/>
      <c r="C78" s="198"/>
      <c r="D78" s="189"/>
      <c r="E78" s="189"/>
      <c r="F78" s="197" t="s">
        <v>65</v>
      </c>
      <c r="G78" s="189"/>
      <c r="H78" s="166">
        <v>8</v>
      </c>
      <c r="I78" s="166">
        <v>1</v>
      </c>
      <c r="J78" s="196">
        <v>6770097030</v>
      </c>
      <c r="K78" s="195">
        <v>540</v>
      </c>
      <c r="L78" s="195"/>
      <c r="M78" s="195"/>
      <c r="N78" s="195"/>
      <c r="O78" s="195"/>
      <c r="P78" s="160">
        <v>264300</v>
      </c>
      <c r="Q78" s="194"/>
      <c r="R78" s="194"/>
      <c r="S78" s="160">
        <v>0</v>
      </c>
      <c r="T78" s="160">
        <v>0</v>
      </c>
      <c r="U78" s="159"/>
    </row>
    <row r="79" spans="1:21" ht="40.5" customHeight="1" x14ac:dyDescent="0.2">
      <c r="A79" s="158"/>
      <c r="B79" s="193"/>
      <c r="C79" s="182"/>
      <c r="D79" s="189"/>
      <c r="E79" s="192" t="s">
        <v>255</v>
      </c>
      <c r="F79" s="192"/>
      <c r="G79" s="167">
        <v>801</v>
      </c>
      <c r="H79" s="166">
        <v>8</v>
      </c>
      <c r="I79" s="166">
        <v>1</v>
      </c>
      <c r="J79" s="165">
        <v>6770095220</v>
      </c>
      <c r="K79" s="188">
        <v>0</v>
      </c>
      <c r="L79" s="187">
        <v>606000</v>
      </c>
      <c r="M79" s="187">
        <v>0</v>
      </c>
      <c r="N79" s="187">
        <v>0</v>
      </c>
      <c r="O79" s="187">
        <v>0</v>
      </c>
      <c r="P79" s="162">
        <f>P80</f>
        <v>678628.87</v>
      </c>
      <c r="Q79" s="186">
        <f>Q80</f>
        <v>570000</v>
      </c>
      <c r="R79" s="186">
        <f>R80</f>
        <v>570000</v>
      </c>
      <c r="S79" s="162">
        <f>S80</f>
        <v>620000</v>
      </c>
      <c r="T79" s="162">
        <f>T80</f>
        <v>640000</v>
      </c>
      <c r="U79" s="159" t="s">
        <v>245</v>
      </c>
    </row>
    <row r="80" spans="1:21" ht="26.25" customHeight="1" x14ac:dyDescent="0.2">
      <c r="A80" s="158"/>
      <c r="B80" s="191"/>
      <c r="C80" s="190"/>
      <c r="D80" s="189"/>
      <c r="E80" s="189"/>
      <c r="F80" s="189" t="s">
        <v>254</v>
      </c>
      <c r="G80" s="167"/>
      <c r="H80" s="166">
        <v>8</v>
      </c>
      <c r="I80" s="166">
        <v>1</v>
      </c>
      <c r="J80" s="165">
        <v>6770095220</v>
      </c>
      <c r="K80" s="188" t="s">
        <v>253</v>
      </c>
      <c r="L80" s="187">
        <v>606000</v>
      </c>
      <c r="M80" s="187">
        <v>0</v>
      </c>
      <c r="N80" s="187">
        <v>0</v>
      </c>
      <c r="O80" s="187">
        <v>0</v>
      </c>
      <c r="P80" s="162">
        <v>678628.87</v>
      </c>
      <c r="Q80" s="186">
        <v>570000</v>
      </c>
      <c r="R80" s="186">
        <v>570000</v>
      </c>
      <c r="S80" s="162">
        <v>620000</v>
      </c>
      <c r="T80" s="162">
        <v>640000</v>
      </c>
      <c r="U80" s="159"/>
    </row>
    <row r="81" spans="1:21" ht="17.25" customHeight="1" x14ac:dyDescent="0.2">
      <c r="A81" s="158"/>
      <c r="B81" s="185" t="s">
        <v>252</v>
      </c>
      <c r="C81" s="185"/>
      <c r="D81" s="185"/>
      <c r="E81" s="185"/>
      <c r="F81" s="184"/>
      <c r="G81" s="176"/>
      <c r="H81" s="175">
        <v>10</v>
      </c>
      <c r="I81" s="175">
        <v>0</v>
      </c>
      <c r="J81" s="181">
        <v>0</v>
      </c>
      <c r="K81" s="173">
        <v>0</v>
      </c>
      <c r="L81" s="163"/>
      <c r="M81" s="163"/>
      <c r="N81" s="163"/>
      <c r="O81" s="163"/>
      <c r="P81" s="171">
        <f>P82</f>
        <v>162079.79999999999</v>
      </c>
      <c r="Q81" s="172" t="e">
        <f>#REF!</f>
        <v>#REF!</v>
      </c>
      <c r="R81" s="172" t="e">
        <f>#REF!</f>
        <v>#REF!</v>
      </c>
      <c r="S81" s="171">
        <f>S82</f>
        <v>180000</v>
      </c>
      <c r="T81" s="171">
        <f>T82</f>
        <v>182000</v>
      </c>
      <c r="U81" s="159"/>
    </row>
    <row r="82" spans="1:21" ht="17.25" customHeight="1" x14ac:dyDescent="0.2">
      <c r="A82" s="158"/>
      <c r="B82" s="170"/>
      <c r="C82" s="183"/>
      <c r="D82" s="183"/>
      <c r="E82" s="183"/>
      <c r="F82" s="170" t="s">
        <v>251</v>
      </c>
      <c r="G82" s="176"/>
      <c r="H82" s="175">
        <v>10</v>
      </c>
      <c r="I82" s="175">
        <v>1</v>
      </c>
      <c r="J82" s="181">
        <v>0</v>
      </c>
      <c r="K82" s="173">
        <v>0</v>
      </c>
      <c r="L82" s="163"/>
      <c r="M82" s="163"/>
      <c r="N82" s="163"/>
      <c r="O82" s="163"/>
      <c r="P82" s="151">
        <f>P83</f>
        <v>162079.79999999999</v>
      </c>
      <c r="Q82" s="172"/>
      <c r="R82" s="172"/>
      <c r="S82" s="171">
        <f>S83</f>
        <v>180000</v>
      </c>
      <c r="T82" s="171">
        <f>T83</f>
        <v>182000</v>
      </c>
      <c r="U82" s="159"/>
    </row>
    <row r="83" spans="1:21" ht="45.75" customHeight="1" x14ac:dyDescent="0.2">
      <c r="A83" s="158"/>
      <c r="B83" s="170"/>
      <c r="C83" s="180"/>
      <c r="D83" s="180"/>
      <c r="E83" s="180"/>
      <c r="F83" s="182" t="s">
        <v>250</v>
      </c>
      <c r="G83" s="176"/>
      <c r="H83" s="175">
        <v>10</v>
      </c>
      <c r="I83" s="175">
        <v>1</v>
      </c>
      <c r="J83" s="181">
        <v>6700000000</v>
      </c>
      <c r="K83" s="173">
        <v>0</v>
      </c>
      <c r="L83" s="163"/>
      <c r="M83" s="163"/>
      <c r="N83" s="163"/>
      <c r="O83" s="163"/>
      <c r="P83" s="151">
        <f>P84</f>
        <v>162079.79999999999</v>
      </c>
      <c r="Q83" s="172"/>
      <c r="R83" s="172"/>
      <c r="S83" s="171">
        <f>S84</f>
        <v>180000</v>
      </c>
      <c r="T83" s="171">
        <f>T84</f>
        <v>182000</v>
      </c>
      <c r="U83" s="159"/>
    </row>
    <row r="84" spans="1:21" ht="39.75" customHeight="1" x14ac:dyDescent="0.2">
      <c r="A84" s="158"/>
      <c r="B84" s="170"/>
      <c r="C84" s="180"/>
      <c r="D84" s="179" t="s">
        <v>249</v>
      </c>
      <c r="E84" s="178"/>
      <c r="F84" s="177"/>
      <c r="G84" s="176"/>
      <c r="H84" s="175">
        <v>10</v>
      </c>
      <c r="I84" s="175">
        <v>1</v>
      </c>
      <c r="J84" s="174">
        <v>6710000000</v>
      </c>
      <c r="K84" s="173">
        <v>0</v>
      </c>
      <c r="L84" s="163"/>
      <c r="M84" s="163"/>
      <c r="N84" s="163"/>
      <c r="O84" s="163"/>
      <c r="P84" s="151">
        <f>P85</f>
        <v>162079.79999999999</v>
      </c>
      <c r="Q84" s="172"/>
      <c r="R84" s="172"/>
      <c r="S84" s="171">
        <f>S85</f>
        <v>180000</v>
      </c>
      <c r="T84" s="171">
        <f>T85</f>
        <v>182000</v>
      </c>
      <c r="U84" s="159"/>
    </row>
    <row r="85" spans="1:21" ht="26.25" customHeight="1" x14ac:dyDescent="0.2">
      <c r="A85" s="158"/>
      <c r="B85" s="170"/>
      <c r="C85" s="169"/>
      <c r="D85" s="169"/>
      <c r="E85" s="169"/>
      <c r="F85" s="168" t="s">
        <v>248</v>
      </c>
      <c r="G85" s="167"/>
      <c r="H85" s="166">
        <v>10</v>
      </c>
      <c r="I85" s="166">
        <v>1</v>
      </c>
      <c r="J85" s="165">
        <v>6710025050</v>
      </c>
      <c r="K85" s="164">
        <v>0</v>
      </c>
      <c r="L85" s="163"/>
      <c r="M85" s="163"/>
      <c r="N85" s="163"/>
      <c r="O85" s="163"/>
      <c r="P85" s="162">
        <f>P86</f>
        <v>162079.79999999999</v>
      </c>
      <c r="Q85" s="161"/>
      <c r="R85" s="161"/>
      <c r="S85" s="160">
        <f>S86</f>
        <v>180000</v>
      </c>
      <c r="T85" s="160">
        <f>T86</f>
        <v>182000</v>
      </c>
      <c r="U85" s="159"/>
    </row>
    <row r="86" spans="1:21" ht="14.25" customHeight="1" x14ac:dyDescent="0.2">
      <c r="A86" s="158"/>
      <c r="B86" s="170"/>
      <c r="C86" s="169"/>
      <c r="D86" s="169"/>
      <c r="E86" s="169"/>
      <c r="F86" s="168" t="s">
        <v>247</v>
      </c>
      <c r="G86" s="167"/>
      <c r="H86" s="166">
        <v>10</v>
      </c>
      <c r="I86" s="166">
        <v>1</v>
      </c>
      <c r="J86" s="165">
        <v>6710025050</v>
      </c>
      <c r="K86" s="164">
        <v>310</v>
      </c>
      <c r="L86" s="163"/>
      <c r="M86" s="163"/>
      <c r="N86" s="163"/>
      <c r="O86" s="163"/>
      <c r="P86" s="162">
        <v>162079.79999999999</v>
      </c>
      <c r="Q86" s="161"/>
      <c r="R86" s="161"/>
      <c r="S86" s="160">
        <v>180000</v>
      </c>
      <c r="T86" s="160">
        <v>182000</v>
      </c>
      <c r="U86" s="159"/>
    </row>
    <row r="87" spans="1:21" ht="15" customHeight="1" x14ac:dyDescent="0.2">
      <c r="A87" s="158"/>
      <c r="B87" s="157" t="s">
        <v>246</v>
      </c>
      <c r="C87" s="157"/>
      <c r="D87" s="157"/>
      <c r="E87" s="157"/>
      <c r="F87" s="156"/>
      <c r="G87" s="155">
        <v>0</v>
      </c>
      <c r="H87" s="155"/>
      <c r="I87" s="155"/>
      <c r="J87" s="154"/>
      <c r="K87" s="153"/>
      <c r="L87" s="152">
        <v>10851700</v>
      </c>
      <c r="M87" s="152">
        <v>0</v>
      </c>
      <c r="N87" s="152">
        <v>0</v>
      </c>
      <c r="O87" s="152">
        <v>0</v>
      </c>
      <c r="P87" s="151">
        <f>P9+P34+P41+P52+P62+P71+P81</f>
        <v>16462903.149999999</v>
      </c>
      <c r="Q87" s="152" t="e">
        <f>Q9+Q34+Q41+Q52+Q62+Q71+Q81</f>
        <v>#REF!</v>
      </c>
      <c r="R87" s="152" t="e">
        <f>R9+R34+R41+R52+R62+R71+R81</f>
        <v>#REF!</v>
      </c>
      <c r="S87" s="151">
        <f>S9+S34+S41+S52+S62+S71+S81</f>
        <v>11397900</v>
      </c>
      <c r="T87" s="151">
        <f>T9+T34+T41+T52+T62+T71+T81</f>
        <v>11251900</v>
      </c>
      <c r="U87" s="150" t="s">
        <v>245</v>
      </c>
    </row>
  </sheetData>
  <mergeCells count="45">
    <mergeCell ref="E56:F56"/>
    <mergeCell ref="B41:F41"/>
    <mergeCell ref="D17:F17"/>
    <mergeCell ref="C53:F53"/>
    <mergeCell ref="B52:F52"/>
    <mergeCell ref="C42:F42"/>
    <mergeCell ref="D44:F44"/>
    <mergeCell ref="E45:F45"/>
    <mergeCell ref="C47:F47"/>
    <mergeCell ref="C25:F25"/>
    <mergeCell ref="I3:T3"/>
    <mergeCell ref="B9:F9"/>
    <mergeCell ref="I1:K1"/>
    <mergeCell ref="S5:T5"/>
    <mergeCell ref="I4:P4"/>
    <mergeCell ref="B8:F8"/>
    <mergeCell ref="A6:T6"/>
    <mergeCell ref="D12:F12"/>
    <mergeCell ref="C35:F35"/>
    <mergeCell ref="D37:F37"/>
    <mergeCell ref="B34:F34"/>
    <mergeCell ref="D27:F27"/>
    <mergeCell ref="C30:F30"/>
    <mergeCell ref="B26:F26"/>
    <mergeCell ref="E23:F23"/>
    <mergeCell ref="D84:F84"/>
    <mergeCell ref="E60:F60"/>
    <mergeCell ref="E18:F18"/>
    <mergeCell ref="E38:F38"/>
    <mergeCell ref="E13:F13"/>
    <mergeCell ref="C15:F15"/>
    <mergeCell ref="D55:F55"/>
    <mergeCell ref="D65:F65"/>
    <mergeCell ref="C63:F63"/>
    <mergeCell ref="B62:F62"/>
    <mergeCell ref="C10:F10"/>
    <mergeCell ref="B87:F87"/>
    <mergeCell ref="B81:F81"/>
    <mergeCell ref="E66:F66"/>
    <mergeCell ref="E79:F79"/>
    <mergeCell ref="F75:G75"/>
    <mergeCell ref="B71:F71"/>
    <mergeCell ref="D74:F74"/>
    <mergeCell ref="C72:F72"/>
    <mergeCell ref="D68:F68"/>
  </mergeCells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workbookViewId="0">
      <selection activeCell="G2" sqref="G2"/>
    </sheetView>
  </sheetViews>
  <sheetFormatPr defaultRowHeight="15" x14ac:dyDescent="0.25"/>
  <cols>
    <col min="1" max="1" width="0.5703125" style="295" customWidth="1"/>
    <col min="2" max="2" width="0.7109375" style="295" customWidth="1"/>
    <col min="3" max="3" width="1.42578125" style="295" customWidth="1"/>
    <col min="4" max="4" width="0.7109375" style="295" customWidth="1"/>
    <col min="5" max="5" width="0.85546875" style="295" customWidth="1"/>
    <col min="6" max="8" width="9.140625" style="295"/>
    <col min="9" max="9" width="13.42578125" style="295" customWidth="1"/>
    <col min="10" max="10" width="6.7109375" style="295" customWidth="1"/>
    <col min="11" max="12" width="6.5703125" style="295" customWidth="1"/>
    <col min="13" max="13" width="13" style="296" customWidth="1"/>
    <col min="14" max="14" width="7.5703125" style="295" customWidth="1"/>
    <col min="15" max="15" width="15.140625" style="295" customWidth="1"/>
    <col min="16" max="16" width="14.42578125" style="295" customWidth="1"/>
    <col min="17" max="17" width="14.5703125" style="295" customWidth="1"/>
    <col min="18" max="16384" width="9.140625" style="295"/>
  </cols>
  <sheetData>
    <row r="1" spans="1:17" ht="18.75" x14ac:dyDescent="0.3">
      <c r="A1" s="474"/>
      <c r="B1" s="474"/>
      <c r="C1" s="474"/>
      <c r="D1" s="474"/>
      <c r="E1" s="474"/>
      <c r="F1" s="474"/>
      <c r="G1" s="474"/>
      <c r="H1" s="474"/>
      <c r="I1" s="466"/>
      <c r="J1" s="473"/>
      <c r="K1" s="473"/>
      <c r="L1" s="473"/>
      <c r="M1" s="471" t="s">
        <v>340</v>
      </c>
      <c r="N1" s="470"/>
      <c r="O1" s="468"/>
      <c r="P1" s="468"/>
      <c r="Q1" s="443"/>
    </row>
    <row r="2" spans="1:17" ht="17.25" customHeight="1" x14ac:dyDescent="0.3">
      <c r="A2" s="466"/>
      <c r="B2" s="466"/>
      <c r="C2" s="466"/>
      <c r="D2" s="466"/>
      <c r="E2" s="466"/>
      <c r="F2" s="466"/>
      <c r="G2" s="466"/>
      <c r="H2" s="466"/>
      <c r="I2" s="466"/>
      <c r="J2" s="472"/>
      <c r="K2" s="472"/>
      <c r="L2" s="472"/>
      <c r="M2" s="471" t="s">
        <v>339</v>
      </c>
      <c r="N2" s="470"/>
      <c r="O2" s="468"/>
      <c r="P2" s="468"/>
      <c r="Q2" s="443"/>
    </row>
    <row r="3" spans="1:17" ht="18.75" x14ac:dyDescent="0.3">
      <c r="A3" s="466"/>
      <c r="B3" s="466"/>
      <c r="C3" s="466"/>
      <c r="D3" s="466"/>
      <c r="E3" s="466"/>
      <c r="F3" s="466"/>
      <c r="G3" s="466"/>
      <c r="H3" s="466"/>
      <c r="I3" s="466"/>
      <c r="J3" s="472"/>
      <c r="K3" s="472"/>
      <c r="L3" s="472"/>
      <c r="M3" s="471" t="s">
        <v>338</v>
      </c>
      <c r="N3" s="470"/>
      <c r="O3" s="469"/>
      <c r="P3" s="468"/>
      <c r="Q3" s="443"/>
    </row>
    <row r="4" spans="1:17" ht="18.75" customHeight="1" x14ac:dyDescent="0.25">
      <c r="A4" s="467" t="s">
        <v>337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</row>
    <row r="5" spans="1:17" ht="4.5" customHeight="1" x14ac:dyDescent="0.25">
      <c r="A5" s="467"/>
      <c r="B5" s="467"/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</row>
    <row r="6" spans="1:17" ht="19.5" thickBot="1" x14ac:dyDescent="0.3">
      <c r="A6" s="466" t="s">
        <v>245</v>
      </c>
      <c r="B6" s="466"/>
      <c r="C6" s="466"/>
      <c r="D6" s="466"/>
      <c r="E6" s="466"/>
      <c r="F6" s="466"/>
      <c r="G6" s="466"/>
      <c r="H6" s="466"/>
      <c r="I6" s="466"/>
      <c r="J6" s="465"/>
      <c r="K6" s="465"/>
      <c r="L6" s="465"/>
      <c r="M6" s="464"/>
      <c r="N6" s="464"/>
      <c r="O6" s="463"/>
      <c r="P6" s="463"/>
      <c r="Q6" s="462" t="s">
        <v>2</v>
      </c>
    </row>
    <row r="7" spans="1:17" ht="29.25" customHeight="1" thickBot="1" x14ac:dyDescent="0.3">
      <c r="A7" s="461" t="s">
        <v>303</v>
      </c>
      <c r="B7" s="460"/>
      <c r="C7" s="460"/>
      <c r="D7" s="460"/>
      <c r="E7" s="460"/>
      <c r="F7" s="460"/>
      <c r="G7" s="460"/>
      <c r="H7" s="460"/>
      <c r="I7" s="460"/>
      <c r="J7" s="459" t="s">
        <v>336</v>
      </c>
      <c r="K7" s="459" t="s">
        <v>239</v>
      </c>
      <c r="L7" s="459" t="s">
        <v>301</v>
      </c>
      <c r="M7" s="459" t="s">
        <v>335</v>
      </c>
      <c r="N7" s="459" t="s">
        <v>334</v>
      </c>
      <c r="O7" s="459">
        <v>2021</v>
      </c>
      <c r="P7" s="459">
        <v>2022</v>
      </c>
      <c r="Q7" s="458">
        <v>2023</v>
      </c>
    </row>
    <row r="8" spans="1:17" ht="29.25" customHeight="1" x14ac:dyDescent="0.25">
      <c r="A8" s="457" t="s">
        <v>333</v>
      </c>
      <c r="B8" s="456"/>
      <c r="C8" s="456"/>
      <c r="D8" s="456"/>
      <c r="E8" s="456"/>
      <c r="F8" s="456"/>
      <c r="G8" s="456"/>
      <c r="H8" s="456"/>
      <c r="I8" s="456"/>
      <c r="J8" s="455">
        <v>137</v>
      </c>
      <c r="K8" s="454">
        <v>0</v>
      </c>
      <c r="L8" s="454">
        <v>0</v>
      </c>
      <c r="M8" s="453">
        <v>0</v>
      </c>
      <c r="N8" s="452">
        <v>0</v>
      </c>
      <c r="O8" s="451">
        <f>O115</f>
        <v>16462903.15</v>
      </c>
      <c r="P8" s="451">
        <f>P115</f>
        <v>11397900</v>
      </c>
      <c r="Q8" s="450">
        <f>Q115</f>
        <v>11251900</v>
      </c>
    </row>
    <row r="9" spans="1:17" ht="18.75" customHeight="1" x14ac:dyDescent="0.25">
      <c r="A9" s="449" t="s">
        <v>294</v>
      </c>
      <c r="B9" s="448"/>
      <c r="C9" s="448"/>
      <c r="D9" s="448"/>
      <c r="E9" s="448"/>
      <c r="F9" s="448"/>
      <c r="G9" s="448"/>
      <c r="H9" s="448"/>
      <c r="I9" s="448"/>
      <c r="J9" s="321">
        <v>137</v>
      </c>
      <c r="K9" s="320">
        <v>1</v>
      </c>
      <c r="L9" s="320">
        <v>0</v>
      </c>
      <c r="M9" s="319">
        <v>0</v>
      </c>
      <c r="N9" s="318">
        <v>0</v>
      </c>
      <c r="O9" s="317">
        <f>O10+O17+O34+O43+O39</f>
        <v>4249165.66</v>
      </c>
      <c r="P9" s="317">
        <f>P10+P19+P34+P43</f>
        <v>3988590</v>
      </c>
      <c r="Q9" s="316">
        <f>Q10+Q17+Q34+Q43</f>
        <v>3991992</v>
      </c>
    </row>
    <row r="10" spans="1:17" ht="60.75" customHeight="1" x14ac:dyDescent="0.25">
      <c r="A10" s="345"/>
      <c r="B10" s="330"/>
      <c r="C10" s="439" t="s">
        <v>293</v>
      </c>
      <c r="D10" s="439"/>
      <c r="E10" s="439"/>
      <c r="F10" s="439"/>
      <c r="G10" s="439"/>
      <c r="H10" s="439"/>
      <c r="I10" s="439"/>
      <c r="J10" s="321">
        <v>137</v>
      </c>
      <c r="K10" s="320">
        <v>1</v>
      </c>
      <c r="L10" s="320">
        <v>2</v>
      </c>
      <c r="M10" s="319">
        <v>0</v>
      </c>
      <c r="N10" s="318">
        <v>0</v>
      </c>
      <c r="O10" s="317">
        <f>O14</f>
        <v>982581.74</v>
      </c>
      <c r="P10" s="317">
        <f>P11</f>
        <v>969990</v>
      </c>
      <c r="Q10" s="316">
        <f>Q14</f>
        <v>971292</v>
      </c>
    </row>
    <row r="11" spans="1:17" ht="76.5" customHeight="1" x14ac:dyDescent="0.25">
      <c r="A11" s="345"/>
      <c r="B11" s="330"/>
      <c r="C11" s="329"/>
      <c r="D11" s="350" t="s">
        <v>332</v>
      </c>
      <c r="E11" s="349"/>
      <c r="F11" s="349"/>
      <c r="G11" s="349"/>
      <c r="H11" s="349"/>
      <c r="I11" s="348"/>
      <c r="J11" s="310">
        <v>137</v>
      </c>
      <c r="K11" s="309">
        <v>1</v>
      </c>
      <c r="L11" s="309">
        <v>2</v>
      </c>
      <c r="M11" s="337">
        <v>6700000000</v>
      </c>
      <c r="N11" s="307">
        <v>0</v>
      </c>
      <c r="O11" s="306">
        <f>O14</f>
        <v>982581.74</v>
      </c>
      <c r="P11" s="306">
        <f>P14</f>
        <v>969990</v>
      </c>
      <c r="Q11" s="305">
        <f>Q14</f>
        <v>971292</v>
      </c>
    </row>
    <row r="12" spans="1:17" ht="33.75" customHeight="1" x14ac:dyDescent="0.25">
      <c r="A12" s="345"/>
      <c r="B12" s="330"/>
      <c r="C12" s="329"/>
      <c r="D12" s="447"/>
      <c r="E12" s="446"/>
      <c r="F12" s="349" t="s">
        <v>292</v>
      </c>
      <c r="G12" s="349"/>
      <c r="H12" s="349"/>
      <c r="I12" s="348"/>
      <c r="J12" s="310">
        <v>137</v>
      </c>
      <c r="K12" s="309">
        <v>1</v>
      </c>
      <c r="L12" s="309">
        <v>2</v>
      </c>
      <c r="M12" s="337">
        <v>6710000000</v>
      </c>
      <c r="N12" s="307">
        <v>0</v>
      </c>
      <c r="O12" s="306">
        <f>O14</f>
        <v>982581.74</v>
      </c>
      <c r="P12" s="306">
        <f>P14</f>
        <v>969990</v>
      </c>
      <c r="Q12" s="305">
        <f>Q14</f>
        <v>971292</v>
      </c>
    </row>
    <row r="13" spans="1:17" x14ac:dyDescent="0.25">
      <c r="A13" s="345"/>
      <c r="B13" s="330"/>
      <c r="C13" s="329"/>
      <c r="D13" s="328"/>
      <c r="E13" s="336" t="s">
        <v>291</v>
      </c>
      <c r="F13" s="336"/>
      <c r="G13" s="336"/>
      <c r="H13" s="336"/>
      <c r="I13" s="336"/>
      <c r="J13" s="310">
        <v>137</v>
      </c>
      <c r="K13" s="309">
        <v>1</v>
      </c>
      <c r="L13" s="309">
        <v>2</v>
      </c>
      <c r="M13" s="445">
        <v>6710010010</v>
      </c>
      <c r="N13" s="307">
        <v>0</v>
      </c>
      <c r="O13" s="306">
        <f>O14</f>
        <v>982581.74</v>
      </c>
      <c r="P13" s="306">
        <f>P14</f>
        <v>969990</v>
      </c>
      <c r="Q13" s="305">
        <f>Q14</f>
        <v>971292</v>
      </c>
    </row>
    <row r="14" spans="1:17" ht="33" customHeight="1" x14ac:dyDescent="0.25">
      <c r="A14" s="345"/>
      <c r="B14" s="330"/>
      <c r="C14" s="329"/>
      <c r="D14" s="328"/>
      <c r="E14" s="328"/>
      <c r="F14" s="336" t="s">
        <v>276</v>
      </c>
      <c r="G14" s="336"/>
      <c r="H14" s="336"/>
      <c r="I14" s="336"/>
      <c r="J14" s="310">
        <v>137</v>
      </c>
      <c r="K14" s="309">
        <v>1</v>
      </c>
      <c r="L14" s="309">
        <v>2</v>
      </c>
      <c r="M14" s="337">
        <v>6710010010</v>
      </c>
      <c r="N14" s="307" t="s">
        <v>275</v>
      </c>
      <c r="O14" s="306">
        <f>O15+O16</f>
        <v>982581.74</v>
      </c>
      <c r="P14" s="306">
        <f>P15+P16</f>
        <v>969990</v>
      </c>
      <c r="Q14" s="305">
        <f>Q15+Q16</f>
        <v>971292</v>
      </c>
    </row>
    <row r="15" spans="1:17" ht="29.25" customHeight="1" x14ac:dyDescent="0.25">
      <c r="A15" s="345"/>
      <c r="B15" s="330"/>
      <c r="C15" s="329"/>
      <c r="D15" s="328"/>
      <c r="E15" s="328"/>
      <c r="F15" s="376" t="s">
        <v>319</v>
      </c>
      <c r="G15" s="376"/>
      <c r="H15" s="376"/>
      <c r="I15" s="376"/>
      <c r="J15" s="310">
        <v>137</v>
      </c>
      <c r="K15" s="309">
        <v>1</v>
      </c>
      <c r="L15" s="309">
        <v>2</v>
      </c>
      <c r="M15" s="337">
        <v>6710010010</v>
      </c>
      <c r="N15" s="307">
        <v>121</v>
      </c>
      <c r="O15" s="306">
        <v>754671.06</v>
      </c>
      <c r="P15" s="306">
        <v>745000</v>
      </c>
      <c r="Q15" s="306">
        <v>746000</v>
      </c>
    </row>
    <row r="16" spans="1:17" ht="60" customHeight="1" x14ac:dyDescent="0.25">
      <c r="A16" s="345"/>
      <c r="B16" s="330"/>
      <c r="C16" s="329"/>
      <c r="D16" s="328"/>
      <c r="E16" s="328"/>
      <c r="F16" s="444" t="s">
        <v>318</v>
      </c>
      <c r="G16" s="444"/>
      <c r="H16" s="444"/>
      <c r="I16" s="444"/>
      <c r="J16" s="310">
        <v>137</v>
      </c>
      <c r="K16" s="309">
        <v>1</v>
      </c>
      <c r="L16" s="309">
        <v>2</v>
      </c>
      <c r="M16" s="337">
        <v>6710010010</v>
      </c>
      <c r="N16" s="307">
        <v>129</v>
      </c>
      <c r="O16" s="306">
        <v>227910.68</v>
      </c>
      <c r="P16" s="306">
        <v>224990</v>
      </c>
      <c r="Q16" s="306">
        <v>225292</v>
      </c>
    </row>
    <row r="17" spans="1:17" ht="60" customHeight="1" x14ac:dyDescent="0.25">
      <c r="A17" s="345"/>
      <c r="B17" s="330"/>
      <c r="C17" s="400" t="s">
        <v>290</v>
      </c>
      <c r="D17" s="399"/>
      <c r="E17" s="399"/>
      <c r="F17" s="399"/>
      <c r="G17" s="399"/>
      <c r="H17" s="399"/>
      <c r="I17" s="398"/>
      <c r="J17" s="321">
        <v>137</v>
      </c>
      <c r="K17" s="320">
        <v>1</v>
      </c>
      <c r="L17" s="320">
        <v>4</v>
      </c>
      <c r="M17" s="413">
        <v>0</v>
      </c>
      <c r="N17" s="318">
        <v>0</v>
      </c>
      <c r="O17" s="317">
        <f>O18</f>
        <v>3208416.42</v>
      </c>
      <c r="P17" s="317">
        <f>P18</f>
        <v>2960900</v>
      </c>
      <c r="Q17" s="317">
        <f>Q18</f>
        <v>2962900</v>
      </c>
    </row>
    <row r="18" spans="1:17" ht="78" customHeight="1" x14ac:dyDescent="0.25">
      <c r="A18" s="345"/>
      <c r="B18" s="330"/>
      <c r="C18" s="329"/>
      <c r="D18" s="350" t="s">
        <v>314</v>
      </c>
      <c r="E18" s="349"/>
      <c r="F18" s="349"/>
      <c r="G18" s="349"/>
      <c r="H18" s="349"/>
      <c r="I18" s="348"/>
      <c r="J18" s="310">
        <v>137</v>
      </c>
      <c r="K18" s="309">
        <v>1</v>
      </c>
      <c r="L18" s="309">
        <v>4</v>
      </c>
      <c r="M18" s="337">
        <v>6700000000</v>
      </c>
      <c r="N18" s="307">
        <v>0</v>
      </c>
      <c r="O18" s="306">
        <f>O19</f>
        <v>3208416.42</v>
      </c>
      <c r="P18" s="306">
        <f>P19</f>
        <v>2960900</v>
      </c>
      <c r="Q18" s="305">
        <f>Q19</f>
        <v>2962900</v>
      </c>
    </row>
    <row r="19" spans="1:17" ht="30.75" customHeight="1" x14ac:dyDescent="0.25">
      <c r="A19" s="345"/>
      <c r="B19" s="330"/>
      <c r="C19" s="329"/>
      <c r="D19" s="350" t="s">
        <v>331</v>
      </c>
      <c r="E19" s="349"/>
      <c r="F19" s="349"/>
      <c r="G19" s="349"/>
      <c r="H19" s="349"/>
      <c r="I19" s="348"/>
      <c r="J19" s="310">
        <v>137</v>
      </c>
      <c r="K19" s="309">
        <v>1</v>
      </c>
      <c r="L19" s="309">
        <v>4</v>
      </c>
      <c r="M19" s="337">
        <v>6710000000</v>
      </c>
      <c r="N19" s="307">
        <v>0</v>
      </c>
      <c r="O19" s="306">
        <f>O21+O24+O27+O28+O33</f>
        <v>3208416.42</v>
      </c>
      <c r="P19" s="306">
        <f>P21+P24+P27+P28</f>
        <v>2960900</v>
      </c>
      <c r="Q19" s="305">
        <f>Q21+Q24+Q27+Q28</f>
        <v>2962900</v>
      </c>
    </row>
    <row r="20" spans="1:17" ht="30.75" customHeight="1" x14ac:dyDescent="0.25">
      <c r="A20" s="345"/>
      <c r="B20" s="330"/>
      <c r="C20" s="329"/>
      <c r="D20" s="328"/>
      <c r="E20" s="336" t="s">
        <v>288</v>
      </c>
      <c r="F20" s="336"/>
      <c r="G20" s="336"/>
      <c r="H20" s="336"/>
      <c r="I20" s="336"/>
      <c r="J20" s="310">
        <v>137</v>
      </c>
      <c r="K20" s="309">
        <v>1</v>
      </c>
      <c r="L20" s="309">
        <v>4</v>
      </c>
      <c r="M20" s="443">
        <v>6710010020</v>
      </c>
      <c r="N20" s="307">
        <v>0</v>
      </c>
      <c r="O20" s="306">
        <f>O21+O24+O27+O30+O33</f>
        <v>3171445.96</v>
      </c>
      <c r="P20" s="306">
        <f>P21+P24+P27+P28</f>
        <v>2960900</v>
      </c>
      <c r="Q20" s="305">
        <f>Q21+Q24+Q27+Q28</f>
        <v>2962900</v>
      </c>
    </row>
    <row r="21" spans="1:17" ht="31.5" customHeight="1" x14ac:dyDescent="0.25">
      <c r="A21" s="345"/>
      <c r="B21" s="330"/>
      <c r="C21" s="329"/>
      <c r="D21" s="328"/>
      <c r="E21" s="328"/>
      <c r="F21" s="336" t="s">
        <v>276</v>
      </c>
      <c r="G21" s="336"/>
      <c r="H21" s="336"/>
      <c r="I21" s="336"/>
      <c r="J21" s="310">
        <v>137</v>
      </c>
      <c r="K21" s="309">
        <v>1</v>
      </c>
      <c r="L21" s="309">
        <v>4</v>
      </c>
      <c r="M21" s="337">
        <v>6710010020</v>
      </c>
      <c r="N21" s="307" t="s">
        <v>275</v>
      </c>
      <c r="O21" s="306">
        <f>O22+O23</f>
        <v>2274958.21</v>
      </c>
      <c r="P21" s="306">
        <f>P22+P23</f>
        <v>2343600</v>
      </c>
      <c r="Q21" s="306">
        <f>Q22+Q23</f>
        <v>2343600</v>
      </c>
    </row>
    <row r="22" spans="1:17" ht="32.25" customHeight="1" x14ac:dyDescent="0.25">
      <c r="A22" s="345"/>
      <c r="B22" s="330"/>
      <c r="C22" s="329"/>
      <c r="D22" s="328"/>
      <c r="E22" s="328"/>
      <c r="F22" s="376" t="s">
        <v>319</v>
      </c>
      <c r="G22" s="376"/>
      <c r="H22" s="376"/>
      <c r="I22" s="376"/>
      <c r="J22" s="310">
        <v>137</v>
      </c>
      <c r="K22" s="309">
        <v>1</v>
      </c>
      <c r="L22" s="309">
        <v>4</v>
      </c>
      <c r="M22" s="337">
        <v>6710010020</v>
      </c>
      <c r="N22" s="307">
        <v>121</v>
      </c>
      <c r="O22" s="306">
        <v>1747279.74</v>
      </c>
      <c r="P22" s="306">
        <v>1800000</v>
      </c>
      <c r="Q22" s="306">
        <v>1800000</v>
      </c>
    </row>
    <row r="23" spans="1:17" ht="61.5" customHeight="1" x14ac:dyDescent="0.25">
      <c r="A23" s="345"/>
      <c r="B23" s="330"/>
      <c r="C23" s="329"/>
      <c r="D23" s="328"/>
      <c r="E23" s="328"/>
      <c r="F23" s="376" t="s">
        <v>318</v>
      </c>
      <c r="G23" s="376"/>
      <c r="H23" s="376"/>
      <c r="I23" s="376"/>
      <c r="J23" s="310">
        <v>137</v>
      </c>
      <c r="K23" s="309">
        <v>1</v>
      </c>
      <c r="L23" s="309">
        <v>4</v>
      </c>
      <c r="M23" s="337">
        <v>6710010020</v>
      </c>
      <c r="N23" s="307">
        <v>129</v>
      </c>
      <c r="O23" s="306">
        <v>527678.47</v>
      </c>
      <c r="P23" s="306">
        <v>543600</v>
      </c>
      <c r="Q23" s="306">
        <v>543600</v>
      </c>
    </row>
    <row r="24" spans="1:17" ht="30.75" customHeight="1" x14ac:dyDescent="0.25">
      <c r="A24" s="345"/>
      <c r="B24" s="330"/>
      <c r="C24" s="329"/>
      <c r="D24" s="328"/>
      <c r="E24" s="328"/>
      <c r="F24" s="336" t="s">
        <v>254</v>
      </c>
      <c r="G24" s="336"/>
      <c r="H24" s="336"/>
      <c r="I24" s="336"/>
      <c r="J24" s="310">
        <v>137</v>
      </c>
      <c r="K24" s="309">
        <v>1</v>
      </c>
      <c r="L24" s="309">
        <v>4</v>
      </c>
      <c r="M24" s="337">
        <v>6710010020</v>
      </c>
      <c r="N24" s="307" t="s">
        <v>253</v>
      </c>
      <c r="O24" s="306">
        <f>O25+O26</f>
        <v>549187.75</v>
      </c>
      <c r="P24" s="306">
        <f>P25+P26</f>
        <v>515000</v>
      </c>
      <c r="Q24" s="306">
        <f>Q25+Q26</f>
        <v>517000</v>
      </c>
    </row>
    <row r="25" spans="1:17" ht="29.25" customHeight="1" x14ac:dyDescent="0.25">
      <c r="A25" s="345"/>
      <c r="B25" s="330"/>
      <c r="C25" s="329"/>
      <c r="D25" s="328"/>
      <c r="E25" s="328"/>
      <c r="F25" s="376" t="s">
        <v>313</v>
      </c>
      <c r="G25" s="376"/>
      <c r="H25" s="376"/>
      <c r="I25" s="376"/>
      <c r="J25" s="310">
        <v>137</v>
      </c>
      <c r="K25" s="309">
        <v>1</v>
      </c>
      <c r="L25" s="309">
        <v>4</v>
      </c>
      <c r="M25" s="337">
        <v>6710010020</v>
      </c>
      <c r="N25" s="307">
        <v>244</v>
      </c>
      <c r="O25" s="306">
        <v>526612.75</v>
      </c>
      <c r="P25" s="306">
        <v>493000</v>
      </c>
      <c r="Q25" s="305">
        <v>493000</v>
      </c>
    </row>
    <row r="26" spans="1:17" ht="18.75" customHeight="1" x14ac:dyDescent="0.25">
      <c r="A26" s="345"/>
      <c r="B26" s="330"/>
      <c r="C26" s="329"/>
      <c r="D26" s="328"/>
      <c r="E26" s="328"/>
      <c r="F26" s="334" t="s">
        <v>312</v>
      </c>
      <c r="G26" s="333"/>
      <c r="H26" s="333"/>
      <c r="I26" s="332"/>
      <c r="J26" s="310">
        <v>137</v>
      </c>
      <c r="K26" s="309">
        <v>1</v>
      </c>
      <c r="L26" s="309">
        <v>4</v>
      </c>
      <c r="M26" s="337">
        <v>6710010020</v>
      </c>
      <c r="N26" s="307">
        <v>247</v>
      </c>
      <c r="O26" s="306">
        <v>22575</v>
      </c>
      <c r="P26" s="306">
        <v>22000</v>
      </c>
      <c r="Q26" s="306">
        <v>24000</v>
      </c>
    </row>
    <row r="27" spans="1:17" ht="16.5" customHeight="1" x14ac:dyDescent="0.25">
      <c r="A27" s="345"/>
      <c r="B27" s="330"/>
      <c r="C27" s="329"/>
      <c r="D27" s="328"/>
      <c r="E27" s="328"/>
      <c r="F27" s="334" t="s">
        <v>65</v>
      </c>
      <c r="G27" s="333"/>
      <c r="H27" s="333"/>
      <c r="I27" s="332"/>
      <c r="J27" s="310">
        <v>137</v>
      </c>
      <c r="K27" s="309">
        <v>1</v>
      </c>
      <c r="L27" s="309">
        <v>4</v>
      </c>
      <c r="M27" s="324">
        <v>6710010020</v>
      </c>
      <c r="N27" s="307" t="s">
        <v>287</v>
      </c>
      <c r="O27" s="306">
        <v>22300</v>
      </c>
      <c r="P27" s="306">
        <v>22300</v>
      </c>
      <c r="Q27" s="306">
        <v>22300</v>
      </c>
    </row>
    <row r="28" spans="1:17" ht="16.5" customHeight="1" x14ac:dyDescent="0.25">
      <c r="A28" s="345"/>
      <c r="B28" s="330"/>
      <c r="C28" s="329"/>
      <c r="D28" s="328"/>
      <c r="E28" s="328"/>
      <c r="F28" s="336" t="s">
        <v>286</v>
      </c>
      <c r="G28" s="336"/>
      <c r="H28" s="336"/>
      <c r="I28" s="336"/>
      <c r="J28" s="310">
        <v>137</v>
      </c>
      <c r="K28" s="309">
        <v>1</v>
      </c>
      <c r="L28" s="309">
        <v>4</v>
      </c>
      <c r="M28" s="337">
        <v>6710010020</v>
      </c>
      <c r="N28" s="307">
        <v>850</v>
      </c>
      <c r="O28" s="306">
        <f>O29+O30</f>
        <v>161970.46</v>
      </c>
      <c r="P28" s="306">
        <v>80000</v>
      </c>
      <c r="Q28" s="306">
        <v>80000</v>
      </c>
    </row>
    <row r="29" spans="1:17" ht="30.75" customHeight="1" x14ac:dyDescent="0.25">
      <c r="A29" s="345"/>
      <c r="B29" s="330"/>
      <c r="C29" s="329"/>
      <c r="D29" s="328"/>
      <c r="E29" s="328"/>
      <c r="F29" s="336" t="s">
        <v>330</v>
      </c>
      <c r="G29" s="336"/>
      <c r="H29" s="336"/>
      <c r="I29" s="336"/>
      <c r="J29" s="310">
        <v>137</v>
      </c>
      <c r="K29" s="309">
        <v>1</v>
      </c>
      <c r="L29" s="309">
        <v>4</v>
      </c>
      <c r="M29" s="337">
        <v>6710010020</v>
      </c>
      <c r="N29" s="307">
        <v>851</v>
      </c>
      <c r="O29" s="306">
        <v>36970.46</v>
      </c>
      <c r="P29" s="306">
        <v>55000</v>
      </c>
      <c r="Q29" s="306">
        <v>55000</v>
      </c>
    </row>
    <row r="30" spans="1:17" ht="15.75" customHeight="1" x14ac:dyDescent="0.25">
      <c r="A30" s="345"/>
      <c r="B30" s="330"/>
      <c r="C30" s="329"/>
      <c r="D30" s="328"/>
      <c r="E30" s="328"/>
      <c r="F30" s="336" t="s">
        <v>321</v>
      </c>
      <c r="G30" s="336"/>
      <c r="H30" s="336"/>
      <c r="I30" s="336"/>
      <c r="J30" s="310">
        <v>137</v>
      </c>
      <c r="K30" s="309">
        <v>1</v>
      </c>
      <c r="L30" s="309">
        <v>4</v>
      </c>
      <c r="M30" s="337">
        <v>6710010020</v>
      </c>
      <c r="N30" s="307">
        <v>853</v>
      </c>
      <c r="O30" s="306">
        <v>125000</v>
      </c>
      <c r="P30" s="306">
        <v>25000</v>
      </c>
      <c r="Q30" s="306">
        <v>25000</v>
      </c>
    </row>
    <row r="31" spans="1:17" ht="31.5" customHeight="1" x14ac:dyDescent="0.25">
      <c r="A31" s="442"/>
      <c r="B31" s="441"/>
      <c r="C31" s="440"/>
      <c r="D31" s="328"/>
      <c r="E31" s="328"/>
      <c r="F31" s="334" t="s">
        <v>268</v>
      </c>
      <c r="G31" s="333"/>
      <c r="H31" s="333"/>
      <c r="I31" s="332"/>
      <c r="J31" s="310">
        <v>137</v>
      </c>
      <c r="K31" s="309">
        <v>1</v>
      </c>
      <c r="L31" s="309">
        <v>4</v>
      </c>
      <c r="M31" s="337">
        <v>6710097060</v>
      </c>
      <c r="N31" s="307">
        <v>0</v>
      </c>
      <c r="O31" s="306">
        <f>O33</f>
        <v>200000</v>
      </c>
      <c r="P31" s="306">
        <v>0</v>
      </c>
      <c r="Q31" s="306">
        <v>0</v>
      </c>
    </row>
    <row r="32" spans="1:17" ht="31.5" customHeight="1" x14ac:dyDescent="0.25">
      <c r="A32" s="442"/>
      <c r="B32" s="441"/>
      <c r="C32" s="440"/>
      <c r="D32" s="328"/>
      <c r="E32" s="328"/>
      <c r="F32" s="334" t="s">
        <v>254</v>
      </c>
      <c r="G32" s="333"/>
      <c r="H32" s="333"/>
      <c r="I32" s="332"/>
      <c r="J32" s="310">
        <v>137</v>
      </c>
      <c r="K32" s="309">
        <v>1</v>
      </c>
      <c r="L32" s="309">
        <v>4</v>
      </c>
      <c r="M32" s="337">
        <v>6710097060</v>
      </c>
      <c r="N32" s="307">
        <v>240</v>
      </c>
      <c r="O32" s="306">
        <f>O33</f>
        <v>200000</v>
      </c>
      <c r="P32" s="306">
        <v>0</v>
      </c>
      <c r="Q32" s="306">
        <v>0</v>
      </c>
    </row>
    <row r="33" spans="1:17" ht="31.5" customHeight="1" x14ac:dyDescent="0.25">
      <c r="A33" s="442"/>
      <c r="B33" s="441"/>
      <c r="C33" s="440"/>
      <c r="D33" s="328"/>
      <c r="E33" s="328"/>
      <c r="F33" s="334" t="s">
        <v>313</v>
      </c>
      <c r="G33" s="333"/>
      <c r="H33" s="333"/>
      <c r="I33" s="332"/>
      <c r="J33" s="310">
        <v>137</v>
      </c>
      <c r="K33" s="309">
        <v>1</v>
      </c>
      <c r="L33" s="309">
        <v>4</v>
      </c>
      <c r="M33" s="337">
        <v>6710097060</v>
      </c>
      <c r="N33" s="307">
        <v>244</v>
      </c>
      <c r="O33" s="306">
        <v>200000</v>
      </c>
      <c r="P33" s="306">
        <v>0</v>
      </c>
      <c r="Q33" s="306">
        <v>0</v>
      </c>
    </row>
    <row r="34" spans="1:17" ht="68.25" customHeight="1" x14ac:dyDescent="0.25">
      <c r="A34" s="442"/>
      <c r="B34" s="441"/>
      <c r="C34" s="440"/>
      <c r="D34" s="439" t="s">
        <v>329</v>
      </c>
      <c r="E34" s="438"/>
      <c r="F34" s="438"/>
      <c r="G34" s="438"/>
      <c r="H34" s="438"/>
      <c r="I34" s="438"/>
      <c r="J34" s="321">
        <v>137</v>
      </c>
      <c r="K34" s="320">
        <v>1</v>
      </c>
      <c r="L34" s="320">
        <v>6</v>
      </c>
      <c r="M34" s="413">
        <v>0</v>
      </c>
      <c r="N34" s="318">
        <v>0</v>
      </c>
      <c r="O34" s="317">
        <f>O38</f>
        <v>54800</v>
      </c>
      <c r="P34" s="317">
        <f>P35</f>
        <v>54800</v>
      </c>
      <c r="Q34" s="317">
        <f>Q35</f>
        <v>54800</v>
      </c>
    </row>
    <row r="35" spans="1:17" ht="85.5" customHeight="1" x14ac:dyDescent="0.25">
      <c r="A35" s="331"/>
      <c r="B35" s="330"/>
      <c r="C35" s="329"/>
      <c r="D35" s="437"/>
      <c r="E35" s="437"/>
      <c r="F35" s="436" t="s">
        <v>314</v>
      </c>
      <c r="G35" s="435"/>
      <c r="H35" s="435"/>
      <c r="I35" s="434"/>
      <c r="J35" s="433">
        <v>137</v>
      </c>
      <c r="K35" s="432">
        <v>1</v>
      </c>
      <c r="L35" s="432">
        <v>6</v>
      </c>
      <c r="M35" s="431">
        <v>6700000000</v>
      </c>
      <c r="N35" s="430">
        <v>0</v>
      </c>
      <c r="O35" s="366">
        <f>O38</f>
        <v>54800</v>
      </c>
      <c r="P35" s="366">
        <f>P38</f>
        <v>54800</v>
      </c>
      <c r="Q35" s="429">
        <f>Q38</f>
        <v>54800</v>
      </c>
    </row>
    <row r="36" spans="1:17" ht="33.75" customHeight="1" x14ac:dyDescent="0.25">
      <c r="A36" s="331"/>
      <c r="B36" s="330"/>
      <c r="C36" s="329"/>
      <c r="D36" s="328"/>
      <c r="E36" s="328"/>
      <c r="F36" s="428" t="s">
        <v>328</v>
      </c>
      <c r="G36" s="412"/>
      <c r="H36" s="412"/>
      <c r="I36" s="411"/>
      <c r="J36" s="310">
        <v>137</v>
      </c>
      <c r="K36" s="309">
        <v>1</v>
      </c>
      <c r="L36" s="309">
        <v>6</v>
      </c>
      <c r="M36" s="406">
        <v>6710000000</v>
      </c>
      <c r="N36" s="307">
        <v>0</v>
      </c>
      <c r="O36" s="306">
        <f>O38</f>
        <v>54800</v>
      </c>
      <c r="P36" s="306">
        <f>P38</f>
        <v>54800</v>
      </c>
      <c r="Q36" s="305">
        <f>Q38</f>
        <v>54800</v>
      </c>
    </row>
    <row r="37" spans="1:17" ht="59.25" customHeight="1" x14ac:dyDescent="0.25">
      <c r="A37" s="331"/>
      <c r="B37" s="330"/>
      <c r="C37" s="329"/>
      <c r="D37" s="420"/>
      <c r="E37" s="420"/>
      <c r="F37" s="333" t="s">
        <v>282</v>
      </c>
      <c r="G37" s="426"/>
      <c r="H37" s="426"/>
      <c r="I37" s="425"/>
      <c r="J37" s="310">
        <v>137</v>
      </c>
      <c r="K37" s="309">
        <v>1</v>
      </c>
      <c r="L37" s="309">
        <v>6</v>
      </c>
      <c r="M37" s="406">
        <v>6710010080</v>
      </c>
      <c r="N37" s="307">
        <v>0</v>
      </c>
      <c r="O37" s="306">
        <f>O38</f>
        <v>54800</v>
      </c>
      <c r="P37" s="306">
        <f>P38</f>
        <v>54800</v>
      </c>
      <c r="Q37" s="305">
        <f>Q38</f>
        <v>54800</v>
      </c>
    </row>
    <row r="38" spans="1:17" ht="19.5" customHeight="1" x14ac:dyDescent="0.25">
      <c r="A38" s="427"/>
      <c r="B38" s="330"/>
      <c r="C38" s="329"/>
      <c r="D38" s="420"/>
      <c r="E38" s="420"/>
      <c r="F38" s="333" t="s">
        <v>65</v>
      </c>
      <c r="G38" s="426"/>
      <c r="H38" s="426"/>
      <c r="I38" s="425"/>
      <c r="J38" s="310">
        <v>137</v>
      </c>
      <c r="K38" s="309">
        <v>1</v>
      </c>
      <c r="L38" s="309">
        <v>6</v>
      </c>
      <c r="M38" s="424">
        <v>6710010080</v>
      </c>
      <c r="N38" s="307">
        <v>540</v>
      </c>
      <c r="O38" s="306">
        <v>54800</v>
      </c>
      <c r="P38" s="306">
        <v>54800</v>
      </c>
      <c r="Q38" s="306">
        <v>54800</v>
      </c>
    </row>
    <row r="39" spans="1:17" ht="42" customHeight="1" x14ac:dyDescent="0.25">
      <c r="A39" s="416"/>
      <c r="B39" s="330"/>
      <c r="C39" s="329"/>
      <c r="D39" s="423" t="s">
        <v>326</v>
      </c>
      <c r="E39" s="422"/>
      <c r="F39" s="422"/>
      <c r="G39" s="422"/>
      <c r="H39" s="422"/>
      <c r="I39" s="421"/>
      <c r="J39" s="321">
        <v>137</v>
      </c>
      <c r="K39" s="320">
        <v>1</v>
      </c>
      <c r="L39" s="320">
        <v>7</v>
      </c>
      <c r="M39" s="413">
        <v>0</v>
      </c>
      <c r="N39" s="318">
        <v>0</v>
      </c>
      <c r="O39" s="317">
        <f>O42</f>
        <v>0</v>
      </c>
      <c r="P39" s="317">
        <v>0</v>
      </c>
      <c r="Q39" s="317">
        <v>0</v>
      </c>
    </row>
    <row r="40" spans="1:17" ht="28.5" customHeight="1" x14ac:dyDescent="0.25">
      <c r="A40" s="416"/>
      <c r="B40" s="330"/>
      <c r="C40" s="329"/>
      <c r="D40" s="420"/>
      <c r="E40" s="420"/>
      <c r="F40" s="334" t="s">
        <v>327</v>
      </c>
      <c r="G40" s="333"/>
      <c r="H40" s="333"/>
      <c r="I40" s="332"/>
      <c r="J40" s="310">
        <v>137</v>
      </c>
      <c r="K40" s="309">
        <v>1</v>
      </c>
      <c r="L40" s="309">
        <v>7</v>
      </c>
      <c r="M40" s="406">
        <v>7700000000</v>
      </c>
      <c r="N40" s="307">
        <v>0</v>
      </c>
      <c r="O40" s="306">
        <f>O41</f>
        <v>0</v>
      </c>
      <c r="P40" s="306">
        <v>0</v>
      </c>
      <c r="Q40" s="306">
        <v>0</v>
      </c>
    </row>
    <row r="41" spans="1:17" ht="30.75" customHeight="1" x14ac:dyDescent="0.25">
      <c r="A41" s="416"/>
      <c r="B41" s="330"/>
      <c r="C41" s="329"/>
      <c r="D41" s="420"/>
      <c r="E41" s="420"/>
      <c r="F41" s="419" t="s">
        <v>326</v>
      </c>
      <c r="G41" s="418"/>
      <c r="H41" s="418"/>
      <c r="I41" s="417"/>
      <c r="J41" s="310">
        <v>137</v>
      </c>
      <c r="K41" s="309">
        <v>1</v>
      </c>
      <c r="L41" s="309">
        <v>7</v>
      </c>
      <c r="M41" s="406">
        <v>7700010050</v>
      </c>
      <c r="N41" s="307">
        <v>0</v>
      </c>
      <c r="O41" s="306">
        <f>O42</f>
        <v>0</v>
      </c>
      <c r="P41" s="306">
        <v>0</v>
      </c>
      <c r="Q41" s="306">
        <v>0</v>
      </c>
    </row>
    <row r="42" spans="1:17" x14ac:dyDescent="0.25">
      <c r="A42" s="416"/>
      <c r="B42" s="330"/>
      <c r="C42" s="329"/>
      <c r="D42" s="420"/>
      <c r="E42" s="420"/>
      <c r="F42" s="419" t="s">
        <v>325</v>
      </c>
      <c r="G42" s="418"/>
      <c r="H42" s="418"/>
      <c r="I42" s="417"/>
      <c r="J42" s="310">
        <v>137</v>
      </c>
      <c r="K42" s="309">
        <v>1</v>
      </c>
      <c r="L42" s="309">
        <v>7</v>
      </c>
      <c r="M42" s="406">
        <v>7700010050</v>
      </c>
      <c r="N42" s="307">
        <v>880</v>
      </c>
      <c r="O42" s="306">
        <v>0</v>
      </c>
      <c r="P42" s="306">
        <v>0</v>
      </c>
      <c r="Q42" s="306">
        <v>0</v>
      </c>
    </row>
    <row r="43" spans="1:17" ht="19.5" customHeight="1" x14ac:dyDescent="0.25">
      <c r="A43" s="416"/>
      <c r="B43" s="330"/>
      <c r="C43" s="329"/>
      <c r="D43" s="415" t="s">
        <v>324</v>
      </c>
      <c r="E43" s="414"/>
      <c r="F43" s="414"/>
      <c r="G43" s="414"/>
      <c r="H43" s="414"/>
      <c r="I43" s="414"/>
      <c r="J43" s="321">
        <v>137</v>
      </c>
      <c r="K43" s="320">
        <v>1</v>
      </c>
      <c r="L43" s="320">
        <v>13</v>
      </c>
      <c r="M43" s="413">
        <v>0</v>
      </c>
      <c r="N43" s="318">
        <v>0</v>
      </c>
      <c r="O43" s="317">
        <f>O44</f>
        <v>3367.5</v>
      </c>
      <c r="P43" s="317">
        <f>P44</f>
        <v>2900</v>
      </c>
      <c r="Q43" s="317">
        <f>Q44</f>
        <v>3000</v>
      </c>
    </row>
    <row r="44" spans="1:17" ht="33" customHeight="1" x14ac:dyDescent="0.25">
      <c r="A44" s="331"/>
      <c r="B44" s="330"/>
      <c r="C44" s="329"/>
      <c r="D44" s="329"/>
      <c r="E44" s="410"/>
      <c r="F44" s="409" t="s">
        <v>323</v>
      </c>
      <c r="G44" s="412"/>
      <c r="H44" s="412"/>
      <c r="I44" s="411"/>
      <c r="J44" s="310">
        <v>137</v>
      </c>
      <c r="K44" s="309">
        <v>1</v>
      </c>
      <c r="L44" s="309">
        <v>13</v>
      </c>
      <c r="M44" s="406">
        <v>7700000000</v>
      </c>
      <c r="N44" s="307">
        <v>0</v>
      </c>
      <c r="O44" s="306">
        <f>O45</f>
        <v>3367.5</v>
      </c>
      <c r="P44" s="306">
        <f>P45</f>
        <v>2900</v>
      </c>
      <c r="Q44" s="306">
        <f>Q45</f>
        <v>3000</v>
      </c>
    </row>
    <row r="45" spans="1:17" ht="30.75" customHeight="1" x14ac:dyDescent="0.25">
      <c r="A45" s="331"/>
      <c r="B45" s="330"/>
      <c r="C45" s="329"/>
      <c r="D45" s="329"/>
      <c r="E45" s="410"/>
      <c r="F45" s="409" t="s">
        <v>322</v>
      </c>
      <c r="G45" s="408"/>
      <c r="H45" s="408"/>
      <c r="I45" s="407"/>
      <c r="J45" s="310">
        <v>137</v>
      </c>
      <c r="K45" s="309">
        <v>1</v>
      </c>
      <c r="L45" s="309">
        <v>13</v>
      </c>
      <c r="M45" s="406">
        <v>7700095100</v>
      </c>
      <c r="N45" s="307">
        <v>0</v>
      </c>
      <c r="O45" s="306">
        <f>O46</f>
        <v>3367.5</v>
      </c>
      <c r="P45" s="306">
        <f>P46</f>
        <v>2900</v>
      </c>
      <c r="Q45" s="306">
        <f>Q46</f>
        <v>3000</v>
      </c>
    </row>
    <row r="46" spans="1:17" ht="19.5" customHeight="1" x14ac:dyDescent="0.25">
      <c r="A46" s="331"/>
      <c r="B46" s="330"/>
      <c r="C46" s="329"/>
      <c r="D46" s="329"/>
      <c r="E46" s="410"/>
      <c r="F46" s="409" t="s">
        <v>286</v>
      </c>
      <c r="G46" s="408"/>
      <c r="H46" s="408"/>
      <c r="I46" s="407"/>
      <c r="J46" s="310">
        <v>137</v>
      </c>
      <c r="K46" s="309">
        <v>1</v>
      </c>
      <c r="L46" s="309">
        <v>13</v>
      </c>
      <c r="M46" s="406">
        <v>7700095100</v>
      </c>
      <c r="N46" s="307">
        <v>850</v>
      </c>
      <c r="O46" s="306">
        <f>O47</f>
        <v>3367.5</v>
      </c>
      <c r="P46" s="306">
        <f>P47</f>
        <v>2900</v>
      </c>
      <c r="Q46" s="306">
        <f>Q47</f>
        <v>3000</v>
      </c>
    </row>
    <row r="47" spans="1:17" ht="19.5" customHeight="1" x14ac:dyDescent="0.25">
      <c r="A47" s="331"/>
      <c r="B47" s="330"/>
      <c r="C47" s="329"/>
      <c r="D47" s="329"/>
      <c r="E47" s="410"/>
      <c r="F47" s="409" t="s">
        <v>321</v>
      </c>
      <c r="G47" s="408"/>
      <c r="H47" s="408"/>
      <c r="I47" s="407"/>
      <c r="J47" s="310">
        <v>137</v>
      </c>
      <c r="K47" s="309">
        <v>1</v>
      </c>
      <c r="L47" s="309">
        <v>13</v>
      </c>
      <c r="M47" s="406">
        <v>7700095100</v>
      </c>
      <c r="N47" s="307">
        <v>853</v>
      </c>
      <c r="O47" s="306">
        <v>3367.5</v>
      </c>
      <c r="P47" s="306">
        <v>2900</v>
      </c>
      <c r="Q47" s="306">
        <v>3000</v>
      </c>
    </row>
    <row r="48" spans="1:17" ht="15" customHeight="1" x14ac:dyDescent="0.25">
      <c r="A48" s="391" t="s">
        <v>230</v>
      </c>
      <c r="B48" s="390"/>
      <c r="C48" s="390"/>
      <c r="D48" s="390"/>
      <c r="E48" s="390"/>
      <c r="F48" s="390"/>
      <c r="G48" s="390"/>
      <c r="H48" s="390"/>
      <c r="I48" s="389"/>
      <c r="J48" s="321">
        <v>137</v>
      </c>
      <c r="K48" s="320">
        <v>2</v>
      </c>
      <c r="L48" s="320">
        <v>0</v>
      </c>
      <c r="M48" s="319">
        <v>0</v>
      </c>
      <c r="N48" s="318">
        <v>0</v>
      </c>
      <c r="O48" s="317">
        <f>O53+O56</f>
        <v>254900</v>
      </c>
      <c r="P48" s="317">
        <f>P49</f>
        <v>257600</v>
      </c>
      <c r="Q48" s="316">
        <f>Q53+Q56</f>
        <v>267800</v>
      </c>
    </row>
    <row r="49" spans="1:17" ht="30" customHeight="1" x14ac:dyDescent="0.25">
      <c r="A49" s="345"/>
      <c r="B49" s="330"/>
      <c r="C49" s="388" t="s">
        <v>229</v>
      </c>
      <c r="D49" s="387"/>
      <c r="E49" s="387"/>
      <c r="F49" s="387"/>
      <c r="G49" s="387"/>
      <c r="H49" s="387"/>
      <c r="I49" s="386"/>
      <c r="J49" s="321">
        <v>137</v>
      </c>
      <c r="K49" s="320">
        <v>2</v>
      </c>
      <c r="L49" s="320">
        <v>3</v>
      </c>
      <c r="M49" s="319">
        <v>0</v>
      </c>
      <c r="N49" s="318">
        <v>0</v>
      </c>
      <c r="O49" s="317">
        <f>O53+O56</f>
        <v>254900</v>
      </c>
      <c r="P49" s="317">
        <f>P53+P56</f>
        <v>257600</v>
      </c>
      <c r="Q49" s="316">
        <f>Q53+Q56</f>
        <v>267800</v>
      </c>
    </row>
    <row r="50" spans="1:17" ht="75.75" customHeight="1" x14ac:dyDescent="0.25">
      <c r="A50" s="345"/>
      <c r="B50" s="330"/>
      <c r="C50" s="385"/>
      <c r="D50" s="350" t="s">
        <v>314</v>
      </c>
      <c r="E50" s="349"/>
      <c r="F50" s="349"/>
      <c r="G50" s="349"/>
      <c r="H50" s="349"/>
      <c r="I50" s="348"/>
      <c r="J50" s="310">
        <v>137</v>
      </c>
      <c r="K50" s="309">
        <v>2</v>
      </c>
      <c r="L50" s="309">
        <v>3</v>
      </c>
      <c r="M50" s="337">
        <v>6700000000</v>
      </c>
      <c r="N50" s="307">
        <v>0</v>
      </c>
      <c r="O50" s="306">
        <f>O51</f>
        <v>254900</v>
      </c>
      <c r="P50" s="306">
        <f>P51</f>
        <v>257600</v>
      </c>
      <c r="Q50" s="305">
        <f>Q51</f>
        <v>267800</v>
      </c>
    </row>
    <row r="51" spans="1:17" ht="45.75" customHeight="1" x14ac:dyDescent="0.25">
      <c r="A51" s="345"/>
      <c r="B51" s="330"/>
      <c r="C51" s="329"/>
      <c r="D51" s="404" t="s">
        <v>278</v>
      </c>
      <c r="E51" s="403"/>
      <c r="F51" s="403"/>
      <c r="G51" s="403"/>
      <c r="H51" s="403"/>
      <c r="I51" s="402"/>
      <c r="J51" s="310">
        <v>137</v>
      </c>
      <c r="K51" s="309">
        <v>2</v>
      </c>
      <c r="L51" s="309">
        <v>3</v>
      </c>
      <c r="M51" s="337">
        <v>6720000000</v>
      </c>
      <c r="N51" s="307">
        <v>0</v>
      </c>
      <c r="O51" s="306">
        <f>O53+O56</f>
        <v>254900</v>
      </c>
      <c r="P51" s="306">
        <f>P53+P56</f>
        <v>257600</v>
      </c>
      <c r="Q51" s="305">
        <f>Q53+Q56</f>
        <v>267800</v>
      </c>
    </row>
    <row r="52" spans="1:17" ht="46.5" customHeight="1" x14ac:dyDescent="0.25">
      <c r="A52" s="345"/>
      <c r="B52" s="330"/>
      <c r="C52" s="329"/>
      <c r="D52" s="328"/>
      <c r="E52" s="405"/>
      <c r="F52" s="404" t="s">
        <v>320</v>
      </c>
      <c r="G52" s="403"/>
      <c r="H52" s="403"/>
      <c r="I52" s="402"/>
      <c r="J52" s="341">
        <v>137</v>
      </c>
      <c r="K52" s="340">
        <v>2</v>
      </c>
      <c r="L52" s="340">
        <v>3</v>
      </c>
      <c r="M52" s="337">
        <v>6720051180</v>
      </c>
      <c r="N52" s="339">
        <v>0</v>
      </c>
      <c r="O52" s="306">
        <f>O53+O56</f>
        <v>254900</v>
      </c>
      <c r="P52" s="338">
        <f>P53+P56</f>
        <v>257600</v>
      </c>
      <c r="Q52" s="346">
        <f>Q53+Q56</f>
        <v>267800</v>
      </c>
    </row>
    <row r="53" spans="1:17" ht="30.75" customHeight="1" x14ac:dyDescent="0.25">
      <c r="A53" s="345"/>
      <c r="B53" s="330"/>
      <c r="C53" s="329"/>
      <c r="D53" s="328"/>
      <c r="E53" s="328"/>
      <c r="F53" s="336" t="s">
        <v>276</v>
      </c>
      <c r="G53" s="336"/>
      <c r="H53" s="336"/>
      <c r="I53" s="336"/>
      <c r="J53" s="310">
        <v>137</v>
      </c>
      <c r="K53" s="309">
        <v>2</v>
      </c>
      <c r="L53" s="309">
        <v>3</v>
      </c>
      <c r="M53" s="337">
        <v>6720051180</v>
      </c>
      <c r="N53" s="307" t="s">
        <v>275</v>
      </c>
      <c r="O53" s="306">
        <f>O54+O55</f>
        <v>254750</v>
      </c>
      <c r="P53" s="306">
        <f>P54+P55</f>
        <v>243474</v>
      </c>
      <c r="Q53" s="305">
        <f>Q54+Q55</f>
        <v>246078</v>
      </c>
    </row>
    <row r="54" spans="1:17" ht="30" customHeight="1" x14ac:dyDescent="0.25">
      <c r="A54" s="345"/>
      <c r="B54" s="330"/>
      <c r="C54" s="329"/>
      <c r="D54" s="328"/>
      <c r="E54" s="328"/>
      <c r="F54" s="376" t="s">
        <v>319</v>
      </c>
      <c r="G54" s="376"/>
      <c r="H54" s="376"/>
      <c r="I54" s="376"/>
      <c r="J54" s="310">
        <v>137</v>
      </c>
      <c r="K54" s="309">
        <v>2</v>
      </c>
      <c r="L54" s="309">
        <v>3</v>
      </c>
      <c r="M54" s="337">
        <v>6720051180</v>
      </c>
      <c r="N54" s="307">
        <v>121</v>
      </c>
      <c r="O54" s="306">
        <v>195662.62</v>
      </c>
      <c r="P54" s="306">
        <v>187000</v>
      </c>
      <c r="Q54" s="306">
        <v>189000</v>
      </c>
    </row>
    <row r="55" spans="1:17" ht="59.25" customHeight="1" x14ac:dyDescent="0.25">
      <c r="A55" s="345"/>
      <c r="B55" s="330"/>
      <c r="C55" s="329"/>
      <c r="D55" s="328"/>
      <c r="E55" s="328"/>
      <c r="F55" s="376" t="s">
        <v>318</v>
      </c>
      <c r="G55" s="376"/>
      <c r="H55" s="376"/>
      <c r="I55" s="376"/>
      <c r="J55" s="310">
        <v>137</v>
      </c>
      <c r="K55" s="309">
        <v>2</v>
      </c>
      <c r="L55" s="309">
        <v>3</v>
      </c>
      <c r="M55" s="337">
        <v>6720051180</v>
      </c>
      <c r="N55" s="307">
        <v>129</v>
      </c>
      <c r="O55" s="306">
        <v>59087.38</v>
      </c>
      <c r="P55" s="306">
        <v>56474</v>
      </c>
      <c r="Q55" s="306">
        <v>57078</v>
      </c>
    </row>
    <row r="56" spans="1:17" ht="33" customHeight="1" x14ac:dyDescent="0.25">
      <c r="A56" s="345"/>
      <c r="B56" s="330"/>
      <c r="C56" s="329"/>
      <c r="D56" s="328"/>
      <c r="E56" s="328"/>
      <c r="F56" s="336" t="s">
        <v>254</v>
      </c>
      <c r="G56" s="336"/>
      <c r="H56" s="336"/>
      <c r="I56" s="336"/>
      <c r="J56" s="310">
        <v>137</v>
      </c>
      <c r="K56" s="309">
        <v>2</v>
      </c>
      <c r="L56" s="309">
        <v>3</v>
      </c>
      <c r="M56" s="337">
        <v>6720051180</v>
      </c>
      <c r="N56" s="307" t="s">
        <v>253</v>
      </c>
      <c r="O56" s="306">
        <f>O57</f>
        <v>150</v>
      </c>
      <c r="P56" s="306">
        <f>P57</f>
        <v>14126</v>
      </c>
      <c r="Q56" s="305">
        <f>Q57</f>
        <v>21722</v>
      </c>
    </row>
    <row r="57" spans="1:17" ht="32.25" customHeight="1" x14ac:dyDescent="0.25">
      <c r="A57" s="345"/>
      <c r="B57" s="330"/>
      <c r="C57" s="329"/>
      <c r="D57" s="328"/>
      <c r="E57" s="328"/>
      <c r="F57" s="376" t="s">
        <v>313</v>
      </c>
      <c r="G57" s="376"/>
      <c r="H57" s="376"/>
      <c r="I57" s="376"/>
      <c r="J57" s="310">
        <v>137</v>
      </c>
      <c r="K57" s="309">
        <v>2</v>
      </c>
      <c r="L57" s="309">
        <v>3</v>
      </c>
      <c r="M57" s="337">
        <v>6720051180</v>
      </c>
      <c r="N57" s="307">
        <v>244</v>
      </c>
      <c r="O57" s="306">
        <v>150</v>
      </c>
      <c r="P57" s="306">
        <v>14126</v>
      </c>
      <c r="Q57" s="306">
        <v>21722</v>
      </c>
    </row>
    <row r="58" spans="1:17" ht="46.5" customHeight="1" x14ac:dyDescent="0.25">
      <c r="A58" s="391" t="s">
        <v>228</v>
      </c>
      <c r="B58" s="390"/>
      <c r="C58" s="390"/>
      <c r="D58" s="390"/>
      <c r="E58" s="390"/>
      <c r="F58" s="390"/>
      <c r="G58" s="390"/>
      <c r="H58" s="390"/>
      <c r="I58" s="389"/>
      <c r="J58" s="321">
        <v>137</v>
      </c>
      <c r="K58" s="320">
        <v>3</v>
      </c>
      <c r="L58" s="320">
        <v>0</v>
      </c>
      <c r="M58" s="319">
        <v>0</v>
      </c>
      <c r="N58" s="318">
        <v>0</v>
      </c>
      <c r="O58" s="317">
        <f>O59+O65</f>
        <v>395486.38</v>
      </c>
      <c r="P58" s="317">
        <f>P59+P65</f>
        <v>420300</v>
      </c>
      <c r="Q58" s="317">
        <f>Q59+Q65</f>
        <v>420600</v>
      </c>
    </row>
    <row r="59" spans="1:17" ht="26.25" customHeight="1" x14ac:dyDescent="0.25">
      <c r="A59" s="345"/>
      <c r="B59" s="330"/>
      <c r="C59" s="388" t="s">
        <v>227</v>
      </c>
      <c r="D59" s="387"/>
      <c r="E59" s="387"/>
      <c r="F59" s="387"/>
      <c r="G59" s="387"/>
      <c r="H59" s="387"/>
      <c r="I59" s="386"/>
      <c r="J59" s="321">
        <v>137</v>
      </c>
      <c r="K59" s="320">
        <v>3</v>
      </c>
      <c r="L59" s="320">
        <v>10</v>
      </c>
      <c r="M59" s="319">
        <v>0</v>
      </c>
      <c r="N59" s="318">
        <v>0</v>
      </c>
      <c r="O59" s="317">
        <f>O61</f>
        <v>392626.38</v>
      </c>
      <c r="P59" s="356">
        <f>P61</f>
        <v>390300</v>
      </c>
      <c r="Q59" s="356">
        <f>Q61</f>
        <v>390600</v>
      </c>
    </row>
    <row r="60" spans="1:17" ht="76.5" customHeight="1" x14ac:dyDescent="0.25">
      <c r="A60" s="345"/>
      <c r="B60" s="330"/>
      <c r="C60" s="385"/>
      <c r="D60" s="350" t="s">
        <v>314</v>
      </c>
      <c r="E60" s="349"/>
      <c r="F60" s="349"/>
      <c r="G60" s="349"/>
      <c r="H60" s="349"/>
      <c r="I60" s="348"/>
      <c r="J60" s="310">
        <v>137</v>
      </c>
      <c r="K60" s="309">
        <v>3</v>
      </c>
      <c r="L60" s="309">
        <v>10</v>
      </c>
      <c r="M60" s="337">
        <v>6700000000</v>
      </c>
      <c r="N60" s="307">
        <v>0</v>
      </c>
      <c r="O60" s="306">
        <f>O61</f>
        <v>392626.38</v>
      </c>
      <c r="P60" s="338">
        <f>P61</f>
        <v>390300</v>
      </c>
      <c r="Q60" s="338">
        <f>Q61</f>
        <v>390600</v>
      </c>
    </row>
    <row r="61" spans="1:17" ht="45" customHeight="1" x14ac:dyDescent="0.25">
      <c r="A61" s="345"/>
      <c r="B61" s="330"/>
      <c r="C61" s="329"/>
      <c r="D61" s="350" t="s">
        <v>274</v>
      </c>
      <c r="E61" s="349"/>
      <c r="F61" s="349"/>
      <c r="G61" s="349"/>
      <c r="H61" s="349"/>
      <c r="I61" s="348"/>
      <c r="J61" s="310">
        <v>137</v>
      </c>
      <c r="K61" s="309">
        <v>3</v>
      </c>
      <c r="L61" s="309">
        <v>10</v>
      </c>
      <c r="M61" s="337">
        <v>6730000000</v>
      </c>
      <c r="N61" s="307">
        <v>0</v>
      </c>
      <c r="O61" s="306">
        <f>O62</f>
        <v>392626.38</v>
      </c>
      <c r="P61" s="338">
        <f>P62</f>
        <v>390300</v>
      </c>
      <c r="Q61" s="338">
        <f>Q62</f>
        <v>390600</v>
      </c>
    </row>
    <row r="62" spans="1:17" ht="60" customHeight="1" x14ac:dyDescent="0.25">
      <c r="A62" s="345"/>
      <c r="B62" s="330"/>
      <c r="C62" s="329"/>
      <c r="D62" s="401"/>
      <c r="E62" s="350" t="s">
        <v>317</v>
      </c>
      <c r="F62" s="349"/>
      <c r="G62" s="349"/>
      <c r="H62" s="349"/>
      <c r="I62" s="348"/>
      <c r="J62" s="310">
        <v>137</v>
      </c>
      <c r="K62" s="309">
        <v>3</v>
      </c>
      <c r="L62" s="309">
        <v>10</v>
      </c>
      <c r="M62" s="337">
        <v>6730095020</v>
      </c>
      <c r="N62" s="307">
        <v>0</v>
      </c>
      <c r="O62" s="306">
        <f>O63</f>
        <v>392626.38</v>
      </c>
      <c r="P62" s="338">
        <f>P63</f>
        <v>390300</v>
      </c>
      <c r="Q62" s="338">
        <f>Q63</f>
        <v>390600</v>
      </c>
    </row>
    <row r="63" spans="1:17" ht="33" customHeight="1" x14ac:dyDescent="0.25">
      <c r="A63" s="345"/>
      <c r="B63" s="330"/>
      <c r="C63" s="329"/>
      <c r="D63" s="328"/>
      <c r="E63" s="328"/>
      <c r="F63" s="336" t="s">
        <v>254</v>
      </c>
      <c r="G63" s="336"/>
      <c r="H63" s="336"/>
      <c r="I63" s="336"/>
      <c r="J63" s="310">
        <v>137</v>
      </c>
      <c r="K63" s="309">
        <v>3</v>
      </c>
      <c r="L63" s="309">
        <v>10</v>
      </c>
      <c r="M63" s="337">
        <v>6730095020</v>
      </c>
      <c r="N63" s="307" t="s">
        <v>253</v>
      </c>
      <c r="O63" s="306">
        <f>O64</f>
        <v>392626.38</v>
      </c>
      <c r="P63" s="338">
        <f>P64</f>
        <v>390300</v>
      </c>
      <c r="Q63" s="338">
        <f>Q64</f>
        <v>390600</v>
      </c>
    </row>
    <row r="64" spans="1:17" ht="31.5" customHeight="1" x14ac:dyDescent="0.25">
      <c r="A64" s="345"/>
      <c r="B64" s="330"/>
      <c r="C64" s="329"/>
      <c r="D64" s="328"/>
      <c r="E64" s="328"/>
      <c r="F64" s="376" t="s">
        <v>313</v>
      </c>
      <c r="G64" s="376"/>
      <c r="H64" s="376"/>
      <c r="I64" s="376"/>
      <c r="J64" s="310">
        <v>137</v>
      </c>
      <c r="K64" s="309">
        <v>3</v>
      </c>
      <c r="L64" s="309">
        <v>10</v>
      </c>
      <c r="M64" s="337">
        <v>6730095020</v>
      </c>
      <c r="N64" s="339">
        <v>244</v>
      </c>
      <c r="O64" s="306">
        <v>392626.38</v>
      </c>
      <c r="P64" s="306">
        <v>390300</v>
      </c>
      <c r="Q64" s="306">
        <v>390600</v>
      </c>
    </row>
    <row r="65" spans="1:17" ht="51" customHeight="1" x14ac:dyDescent="0.25">
      <c r="A65" s="345"/>
      <c r="B65" s="330"/>
      <c r="C65" s="329"/>
      <c r="D65" s="328"/>
      <c r="E65" s="328"/>
      <c r="F65" s="400" t="s">
        <v>226</v>
      </c>
      <c r="G65" s="399"/>
      <c r="H65" s="399"/>
      <c r="I65" s="398"/>
      <c r="J65" s="321">
        <v>137</v>
      </c>
      <c r="K65" s="320">
        <v>3</v>
      </c>
      <c r="L65" s="320">
        <v>14</v>
      </c>
      <c r="M65" s="319">
        <v>0</v>
      </c>
      <c r="N65" s="318">
        <v>0</v>
      </c>
      <c r="O65" s="317">
        <f>O67</f>
        <v>2860</v>
      </c>
      <c r="P65" s="317">
        <f>P67</f>
        <v>30000</v>
      </c>
      <c r="Q65" s="317">
        <f>Q67</f>
        <v>30000</v>
      </c>
    </row>
    <row r="66" spans="1:17" ht="81.75" customHeight="1" x14ac:dyDescent="0.25">
      <c r="A66" s="345"/>
      <c r="B66" s="330"/>
      <c r="C66" s="329"/>
      <c r="D66" s="328"/>
      <c r="E66" s="328"/>
      <c r="F66" s="334" t="s">
        <v>314</v>
      </c>
      <c r="G66" s="397"/>
      <c r="H66" s="397"/>
      <c r="I66" s="396"/>
      <c r="J66" s="310">
        <v>137</v>
      </c>
      <c r="K66" s="309">
        <v>3</v>
      </c>
      <c r="L66" s="309">
        <v>14</v>
      </c>
      <c r="M66" s="337">
        <v>6700000000</v>
      </c>
      <c r="N66" s="307">
        <v>0</v>
      </c>
      <c r="O66" s="306">
        <f>O67</f>
        <v>2860</v>
      </c>
      <c r="P66" s="306">
        <f>P67</f>
        <v>30000</v>
      </c>
      <c r="Q66" s="306">
        <f>Q67</f>
        <v>30000</v>
      </c>
    </row>
    <row r="67" spans="1:17" ht="62.25" customHeight="1" x14ac:dyDescent="0.25">
      <c r="A67" s="345"/>
      <c r="B67" s="330"/>
      <c r="C67" s="329"/>
      <c r="D67" s="328"/>
      <c r="E67" s="328"/>
      <c r="F67" s="395" t="s">
        <v>272</v>
      </c>
      <c r="G67" s="394"/>
      <c r="H67" s="394"/>
      <c r="I67" s="393"/>
      <c r="J67" s="310">
        <v>137</v>
      </c>
      <c r="K67" s="309">
        <v>3</v>
      </c>
      <c r="L67" s="309">
        <v>14</v>
      </c>
      <c r="M67" s="337">
        <v>6740000000</v>
      </c>
      <c r="N67" s="307">
        <v>0</v>
      </c>
      <c r="O67" s="306">
        <f>O68</f>
        <v>2860</v>
      </c>
      <c r="P67" s="306">
        <f>P68</f>
        <v>30000</v>
      </c>
      <c r="Q67" s="306">
        <f>Q68</f>
        <v>30000</v>
      </c>
    </row>
    <row r="68" spans="1:17" ht="31.5" customHeight="1" x14ac:dyDescent="0.25">
      <c r="A68" s="345"/>
      <c r="B68" s="330"/>
      <c r="C68" s="329"/>
      <c r="D68" s="328"/>
      <c r="E68" s="328"/>
      <c r="F68" s="395" t="s">
        <v>271</v>
      </c>
      <c r="G68" s="394"/>
      <c r="H68" s="394"/>
      <c r="I68" s="393"/>
      <c r="J68" s="310">
        <v>137</v>
      </c>
      <c r="K68" s="309">
        <v>3</v>
      </c>
      <c r="L68" s="309">
        <v>14</v>
      </c>
      <c r="M68" s="337">
        <v>6740020040</v>
      </c>
      <c r="N68" s="307">
        <v>0</v>
      </c>
      <c r="O68" s="306">
        <f>O69</f>
        <v>2860</v>
      </c>
      <c r="P68" s="306">
        <f>P69</f>
        <v>30000</v>
      </c>
      <c r="Q68" s="306">
        <f>Q69</f>
        <v>30000</v>
      </c>
    </row>
    <row r="69" spans="1:17" ht="49.5" customHeight="1" x14ac:dyDescent="0.25">
      <c r="A69" s="345"/>
      <c r="B69" s="330"/>
      <c r="C69" s="329"/>
      <c r="D69" s="328"/>
      <c r="E69" s="328"/>
      <c r="F69" s="334" t="s">
        <v>266</v>
      </c>
      <c r="G69" s="333"/>
      <c r="H69" s="333"/>
      <c r="I69" s="332"/>
      <c r="J69" s="310">
        <v>137</v>
      </c>
      <c r="K69" s="309">
        <v>3</v>
      </c>
      <c r="L69" s="309">
        <v>14</v>
      </c>
      <c r="M69" s="337">
        <v>6740020040</v>
      </c>
      <c r="N69" s="307">
        <v>240</v>
      </c>
      <c r="O69" s="306">
        <f>O70</f>
        <v>2860</v>
      </c>
      <c r="P69" s="306">
        <f>P70</f>
        <v>30000</v>
      </c>
      <c r="Q69" s="306">
        <f>Q70</f>
        <v>30000</v>
      </c>
    </row>
    <row r="70" spans="1:17" ht="31.5" customHeight="1" x14ac:dyDescent="0.25">
      <c r="A70" s="345"/>
      <c r="B70" s="330"/>
      <c r="C70" s="329"/>
      <c r="D70" s="328"/>
      <c r="E70" s="328"/>
      <c r="F70" s="334" t="s">
        <v>313</v>
      </c>
      <c r="G70" s="333"/>
      <c r="H70" s="333"/>
      <c r="I70" s="332"/>
      <c r="J70" s="310">
        <v>137</v>
      </c>
      <c r="K70" s="309">
        <v>3</v>
      </c>
      <c r="L70" s="309">
        <v>14</v>
      </c>
      <c r="M70" s="337">
        <v>6740020040</v>
      </c>
      <c r="N70" s="307">
        <v>244</v>
      </c>
      <c r="O70" s="306">
        <v>2860</v>
      </c>
      <c r="P70" s="306">
        <v>30000</v>
      </c>
      <c r="Q70" s="305">
        <v>30000</v>
      </c>
    </row>
    <row r="71" spans="1:17" ht="15" customHeight="1" x14ac:dyDescent="0.25">
      <c r="A71" s="391" t="s">
        <v>225</v>
      </c>
      <c r="B71" s="390"/>
      <c r="C71" s="390"/>
      <c r="D71" s="390"/>
      <c r="E71" s="390"/>
      <c r="F71" s="390"/>
      <c r="G71" s="390"/>
      <c r="H71" s="390"/>
      <c r="I71" s="389"/>
      <c r="J71" s="321">
        <v>137</v>
      </c>
      <c r="K71" s="320">
        <v>4</v>
      </c>
      <c r="L71" s="320">
        <v>0</v>
      </c>
      <c r="M71" s="319">
        <v>0</v>
      </c>
      <c r="N71" s="318">
        <v>0</v>
      </c>
      <c r="O71" s="317">
        <f>O72</f>
        <v>6433844.5</v>
      </c>
      <c r="P71" s="317">
        <f>P72</f>
        <v>1222000</v>
      </c>
      <c r="Q71" s="317">
        <f>Q72</f>
        <v>1271000</v>
      </c>
    </row>
    <row r="72" spans="1:17" ht="17.25" customHeight="1" x14ac:dyDescent="0.25">
      <c r="A72" s="345"/>
      <c r="B72" s="330"/>
      <c r="C72" s="388" t="s">
        <v>224</v>
      </c>
      <c r="D72" s="387"/>
      <c r="E72" s="387"/>
      <c r="F72" s="387"/>
      <c r="G72" s="387"/>
      <c r="H72" s="387"/>
      <c r="I72" s="386"/>
      <c r="J72" s="321">
        <v>137</v>
      </c>
      <c r="K72" s="320">
        <v>4</v>
      </c>
      <c r="L72" s="320">
        <v>9</v>
      </c>
      <c r="M72" s="319">
        <v>0</v>
      </c>
      <c r="N72" s="318">
        <v>0</v>
      </c>
      <c r="O72" s="317">
        <f>O74</f>
        <v>6433844.5</v>
      </c>
      <c r="P72" s="317">
        <f>P74</f>
        <v>1222000</v>
      </c>
      <c r="Q72" s="316">
        <f>Q74</f>
        <v>1271000</v>
      </c>
    </row>
    <row r="73" spans="1:17" ht="78" customHeight="1" x14ac:dyDescent="0.25">
      <c r="A73" s="345"/>
      <c r="B73" s="330"/>
      <c r="C73" s="385"/>
      <c r="D73" s="350" t="s">
        <v>314</v>
      </c>
      <c r="E73" s="349"/>
      <c r="F73" s="349"/>
      <c r="G73" s="349"/>
      <c r="H73" s="349"/>
      <c r="I73" s="348"/>
      <c r="J73" s="310">
        <v>137</v>
      </c>
      <c r="K73" s="309">
        <v>4</v>
      </c>
      <c r="L73" s="309">
        <v>9</v>
      </c>
      <c r="M73" s="337">
        <v>6700000000</v>
      </c>
      <c r="N73" s="307">
        <v>0</v>
      </c>
      <c r="O73" s="306">
        <f>O74</f>
        <v>6433844.5</v>
      </c>
      <c r="P73" s="306">
        <f>P74</f>
        <v>1222000</v>
      </c>
      <c r="Q73" s="305">
        <f>Q74</f>
        <v>1271000</v>
      </c>
    </row>
    <row r="74" spans="1:17" ht="45" customHeight="1" x14ac:dyDescent="0.25">
      <c r="A74" s="345"/>
      <c r="B74" s="330"/>
      <c r="C74" s="329"/>
      <c r="D74" s="350" t="s">
        <v>270</v>
      </c>
      <c r="E74" s="349"/>
      <c r="F74" s="349"/>
      <c r="G74" s="349"/>
      <c r="H74" s="349"/>
      <c r="I74" s="348"/>
      <c r="J74" s="310">
        <v>137</v>
      </c>
      <c r="K74" s="309">
        <v>4</v>
      </c>
      <c r="L74" s="309">
        <v>9</v>
      </c>
      <c r="M74" s="337">
        <v>6750000000</v>
      </c>
      <c r="N74" s="307">
        <v>0</v>
      </c>
      <c r="O74" s="306">
        <f>O75+O82+O81</f>
        <v>6433844.5</v>
      </c>
      <c r="P74" s="306">
        <f>P75</f>
        <v>1222000</v>
      </c>
      <c r="Q74" s="305">
        <f>Q75</f>
        <v>1271000</v>
      </c>
    </row>
    <row r="75" spans="1:17" ht="44.25" customHeight="1" x14ac:dyDescent="0.25">
      <c r="A75" s="345"/>
      <c r="B75" s="330"/>
      <c r="C75" s="329"/>
      <c r="D75" s="350" t="s">
        <v>269</v>
      </c>
      <c r="E75" s="349"/>
      <c r="F75" s="349"/>
      <c r="G75" s="349"/>
      <c r="H75" s="349"/>
      <c r="I75" s="348"/>
      <c r="J75" s="310">
        <v>137</v>
      </c>
      <c r="K75" s="309">
        <v>4</v>
      </c>
      <c r="L75" s="309">
        <v>9</v>
      </c>
      <c r="M75" s="337">
        <v>6750095280</v>
      </c>
      <c r="N75" s="307">
        <v>0</v>
      </c>
      <c r="O75" s="306">
        <f>O76</f>
        <v>3220568.5</v>
      </c>
      <c r="P75" s="306">
        <f>P76</f>
        <v>1222000</v>
      </c>
      <c r="Q75" s="305">
        <f>Q76</f>
        <v>1271000</v>
      </c>
    </row>
    <row r="76" spans="1:17" ht="32.25" customHeight="1" x14ac:dyDescent="0.25">
      <c r="A76" s="345"/>
      <c r="B76" s="330"/>
      <c r="C76" s="329"/>
      <c r="D76" s="328"/>
      <c r="E76" s="328"/>
      <c r="F76" s="336" t="s">
        <v>254</v>
      </c>
      <c r="G76" s="336"/>
      <c r="H76" s="336"/>
      <c r="I76" s="336"/>
      <c r="J76" s="310">
        <v>137</v>
      </c>
      <c r="K76" s="309">
        <v>4</v>
      </c>
      <c r="L76" s="309">
        <v>9</v>
      </c>
      <c r="M76" s="337">
        <v>6750095280</v>
      </c>
      <c r="N76" s="307" t="s">
        <v>253</v>
      </c>
      <c r="O76" s="306">
        <f>O77+O78</f>
        <v>3220568.5</v>
      </c>
      <c r="P76" s="306">
        <f>P77+P78</f>
        <v>1222000</v>
      </c>
      <c r="Q76" s="305">
        <f>Q77+Q78</f>
        <v>1271000</v>
      </c>
    </row>
    <row r="77" spans="1:17" ht="34.5" customHeight="1" x14ac:dyDescent="0.25">
      <c r="A77" s="345"/>
      <c r="B77" s="330"/>
      <c r="C77" s="329"/>
      <c r="D77" s="328"/>
      <c r="E77" s="376" t="s">
        <v>313</v>
      </c>
      <c r="F77" s="376"/>
      <c r="G77" s="376"/>
      <c r="H77" s="376"/>
      <c r="I77" s="376"/>
      <c r="J77" s="310">
        <v>137</v>
      </c>
      <c r="K77" s="309">
        <v>4</v>
      </c>
      <c r="L77" s="309">
        <v>9</v>
      </c>
      <c r="M77" s="337">
        <v>6750095280</v>
      </c>
      <c r="N77" s="307">
        <v>244</v>
      </c>
      <c r="O77" s="306">
        <v>2719100</v>
      </c>
      <c r="P77" s="306">
        <v>772000</v>
      </c>
      <c r="Q77" s="305">
        <v>811000</v>
      </c>
    </row>
    <row r="78" spans="1:17" ht="19.5" customHeight="1" x14ac:dyDescent="0.25">
      <c r="A78" s="331"/>
      <c r="B78" s="330"/>
      <c r="C78" s="329"/>
      <c r="D78" s="328"/>
      <c r="E78" s="334" t="s">
        <v>312</v>
      </c>
      <c r="F78" s="333"/>
      <c r="G78" s="333"/>
      <c r="H78" s="333"/>
      <c r="I78" s="332"/>
      <c r="J78" s="310">
        <v>137</v>
      </c>
      <c r="K78" s="309">
        <v>4</v>
      </c>
      <c r="L78" s="309">
        <v>9</v>
      </c>
      <c r="M78" s="337">
        <v>6750095280</v>
      </c>
      <c r="N78" s="307">
        <v>247</v>
      </c>
      <c r="O78" s="306">
        <v>501468.5</v>
      </c>
      <c r="P78" s="306">
        <v>450000</v>
      </c>
      <c r="Q78" s="305">
        <v>460000</v>
      </c>
    </row>
    <row r="79" spans="1:17" ht="19.5" customHeight="1" x14ac:dyDescent="0.25">
      <c r="A79" s="331"/>
      <c r="B79" s="330"/>
      <c r="C79" s="329"/>
      <c r="D79" s="328"/>
      <c r="E79" s="334" t="s">
        <v>268</v>
      </c>
      <c r="F79" s="333"/>
      <c r="G79" s="333"/>
      <c r="H79" s="333"/>
      <c r="I79" s="332"/>
      <c r="J79" s="310">
        <v>137</v>
      </c>
      <c r="K79" s="309">
        <v>4</v>
      </c>
      <c r="L79" s="309">
        <v>9</v>
      </c>
      <c r="M79" s="337">
        <v>6750097060</v>
      </c>
      <c r="N79" s="307">
        <v>0</v>
      </c>
      <c r="O79" s="306">
        <f>O81</f>
        <v>200000</v>
      </c>
      <c r="P79" s="306">
        <v>0</v>
      </c>
      <c r="Q79" s="305">
        <v>0</v>
      </c>
    </row>
    <row r="80" spans="1:17" ht="34.5" customHeight="1" x14ac:dyDescent="0.25">
      <c r="A80" s="331"/>
      <c r="B80" s="330"/>
      <c r="C80" s="329"/>
      <c r="D80" s="328"/>
      <c r="E80" s="334" t="s">
        <v>266</v>
      </c>
      <c r="F80" s="333"/>
      <c r="G80" s="333"/>
      <c r="H80" s="333"/>
      <c r="I80" s="332"/>
      <c r="J80" s="310">
        <v>137</v>
      </c>
      <c r="K80" s="309">
        <v>4</v>
      </c>
      <c r="L80" s="309">
        <v>9</v>
      </c>
      <c r="M80" s="337">
        <v>6750097060</v>
      </c>
      <c r="N80" s="307">
        <v>240</v>
      </c>
      <c r="O80" s="306">
        <f>O81</f>
        <v>200000</v>
      </c>
      <c r="P80" s="306">
        <v>0</v>
      </c>
      <c r="Q80" s="305">
        <v>0</v>
      </c>
    </row>
    <row r="81" spans="1:17" ht="28.5" customHeight="1" x14ac:dyDescent="0.25">
      <c r="A81" s="331"/>
      <c r="B81" s="330"/>
      <c r="C81" s="329"/>
      <c r="D81" s="328"/>
      <c r="E81" s="334" t="s">
        <v>313</v>
      </c>
      <c r="F81" s="333"/>
      <c r="G81" s="333"/>
      <c r="H81" s="333"/>
      <c r="I81" s="332"/>
      <c r="J81" s="310">
        <v>137</v>
      </c>
      <c r="K81" s="309">
        <v>4</v>
      </c>
      <c r="L81" s="309">
        <v>9</v>
      </c>
      <c r="M81" s="337">
        <v>6750097060</v>
      </c>
      <c r="N81" s="307">
        <v>244</v>
      </c>
      <c r="O81" s="306">
        <v>200000</v>
      </c>
      <c r="P81" s="306">
        <v>0</v>
      </c>
      <c r="Q81" s="305">
        <v>0</v>
      </c>
    </row>
    <row r="82" spans="1:17" ht="90.75" customHeight="1" x14ac:dyDescent="0.25">
      <c r="A82" s="331"/>
      <c r="B82" s="330"/>
      <c r="C82" s="329"/>
      <c r="D82" s="334" t="s">
        <v>316</v>
      </c>
      <c r="E82" s="333"/>
      <c r="F82" s="333"/>
      <c r="G82" s="333"/>
      <c r="H82" s="333"/>
      <c r="I82" s="332"/>
      <c r="J82" s="310">
        <v>137</v>
      </c>
      <c r="K82" s="309">
        <v>4</v>
      </c>
      <c r="L82" s="309">
        <v>9</v>
      </c>
      <c r="M82" s="392" t="s">
        <v>265</v>
      </c>
      <c r="N82" s="307">
        <v>0</v>
      </c>
      <c r="O82" s="306">
        <f>O83</f>
        <v>3013276</v>
      </c>
      <c r="P82" s="306">
        <v>0</v>
      </c>
      <c r="Q82" s="305">
        <v>0</v>
      </c>
    </row>
    <row r="83" spans="1:17" ht="33.75" customHeight="1" x14ac:dyDescent="0.25">
      <c r="A83" s="331"/>
      <c r="B83" s="330"/>
      <c r="C83" s="329"/>
      <c r="D83" s="328"/>
      <c r="E83" s="334" t="s">
        <v>266</v>
      </c>
      <c r="F83" s="333"/>
      <c r="G83" s="333"/>
      <c r="H83" s="333"/>
      <c r="I83" s="332"/>
      <c r="J83" s="310">
        <v>137</v>
      </c>
      <c r="K83" s="309">
        <v>4</v>
      </c>
      <c r="L83" s="309">
        <v>9</v>
      </c>
      <c r="M83" s="392" t="s">
        <v>265</v>
      </c>
      <c r="N83" s="307">
        <v>240</v>
      </c>
      <c r="O83" s="306">
        <f>O84</f>
        <v>3013276</v>
      </c>
      <c r="P83" s="306">
        <v>0</v>
      </c>
      <c r="Q83" s="305">
        <v>0</v>
      </c>
    </row>
    <row r="84" spans="1:17" ht="30" customHeight="1" x14ac:dyDescent="0.25">
      <c r="A84" s="331"/>
      <c r="B84" s="330"/>
      <c r="C84" s="329"/>
      <c r="D84" s="328"/>
      <c r="E84" s="334" t="s">
        <v>313</v>
      </c>
      <c r="F84" s="333"/>
      <c r="G84" s="333"/>
      <c r="H84" s="333"/>
      <c r="I84" s="332"/>
      <c r="J84" s="310">
        <v>137</v>
      </c>
      <c r="K84" s="309">
        <v>4</v>
      </c>
      <c r="L84" s="309">
        <v>9</v>
      </c>
      <c r="M84" s="392" t="s">
        <v>265</v>
      </c>
      <c r="N84" s="307">
        <v>244</v>
      </c>
      <c r="O84" s="306">
        <v>3013276</v>
      </c>
      <c r="P84" s="306">
        <v>0</v>
      </c>
      <c r="Q84" s="305">
        <v>0</v>
      </c>
    </row>
    <row r="85" spans="1:17" ht="31.5" customHeight="1" x14ac:dyDescent="0.25">
      <c r="A85" s="391" t="s">
        <v>222</v>
      </c>
      <c r="B85" s="390"/>
      <c r="C85" s="390"/>
      <c r="D85" s="390"/>
      <c r="E85" s="390"/>
      <c r="F85" s="390"/>
      <c r="G85" s="390"/>
      <c r="H85" s="390"/>
      <c r="I85" s="389"/>
      <c r="J85" s="321">
        <v>137</v>
      </c>
      <c r="K85" s="320">
        <v>5</v>
      </c>
      <c r="L85" s="320">
        <v>0</v>
      </c>
      <c r="M85" s="319">
        <v>0</v>
      </c>
      <c r="N85" s="318">
        <v>0</v>
      </c>
      <c r="O85" s="317">
        <f>O86</f>
        <v>2168297.94</v>
      </c>
      <c r="P85" s="317">
        <f>P86</f>
        <v>2588910</v>
      </c>
      <c r="Q85" s="316">
        <f>Q86</f>
        <v>2358008</v>
      </c>
    </row>
    <row r="86" spans="1:17" ht="21.75" customHeight="1" x14ac:dyDescent="0.25">
      <c r="A86" s="345"/>
      <c r="B86" s="330"/>
      <c r="C86" s="388" t="s">
        <v>219</v>
      </c>
      <c r="D86" s="387"/>
      <c r="E86" s="387"/>
      <c r="F86" s="387"/>
      <c r="G86" s="387"/>
      <c r="H86" s="387"/>
      <c r="I86" s="386"/>
      <c r="J86" s="321">
        <v>137</v>
      </c>
      <c r="K86" s="320">
        <v>5</v>
      </c>
      <c r="L86" s="320">
        <v>3</v>
      </c>
      <c r="M86" s="319">
        <v>0</v>
      </c>
      <c r="N86" s="318">
        <v>0</v>
      </c>
      <c r="O86" s="317">
        <f>O87</f>
        <v>2168297.94</v>
      </c>
      <c r="P86" s="317">
        <f>P88</f>
        <v>2588910</v>
      </c>
      <c r="Q86" s="316">
        <f>Q88</f>
        <v>2358008</v>
      </c>
    </row>
    <row r="87" spans="1:17" ht="80.25" customHeight="1" x14ac:dyDescent="0.25">
      <c r="A87" s="345"/>
      <c r="B87" s="330"/>
      <c r="C87" s="385"/>
      <c r="D87" s="350" t="s">
        <v>314</v>
      </c>
      <c r="E87" s="349"/>
      <c r="F87" s="349"/>
      <c r="G87" s="349"/>
      <c r="H87" s="349"/>
      <c r="I87" s="348"/>
      <c r="J87" s="310">
        <v>137</v>
      </c>
      <c r="K87" s="309">
        <v>5</v>
      </c>
      <c r="L87" s="309">
        <v>3</v>
      </c>
      <c r="M87" s="308">
        <v>6700000000</v>
      </c>
      <c r="N87" s="307">
        <v>0</v>
      </c>
      <c r="O87" s="306">
        <f>O89+O92</f>
        <v>2168297.94</v>
      </c>
      <c r="P87" s="306">
        <f>P89</f>
        <v>2588910</v>
      </c>
      <c r="Q87" s="305">
        <f>Q89</f>
        <v>2358008</v>
      </c>
    </row>
    <row r="88" spans="1:17" ht="46.5" customHeight="1" x14ac:dyDescent="0.25">
      <c r="A88" s="345"/>
      <c r="B88" s="330"/>
      <c r="C88" s="329"/>
      <c r="D88" s="350" t="s">
        <v>264</v>
      </c>
      <c r="E88" s="349"/>
      <c r="F88" s="349"/>
      <c r="G88" s="349"/>
      <c r="H88" s="349"/>
      <c r="I88" s="348"/>
      <c r="J88" s="310">
        <v>137</v>
      </c>
      <c r="K88" s="309">
        <v>5</v>
      </c>
      <c r="L88" s="309">
        <v>3</v>
      </c>
      <c r="M88" s="337">
        <v>6760000000</v>
      </c>
      <c r="N88" s="307">
        <v>0</v>
      </c>
      <c r="O88" s="306">
        <f>O89</f>
        <v>1250287.94</v>
      </c>
      <c r="P88" s="306">
        <f>P89</f>
        <v>2588910</v>
      </c>
      <c r="Q88" s="305">
        <f>Q89</f>
        <v>2358008</v>
      </c>
    </row>
    <row r="89" spans="1:17" ht="48" customHeight="1" x14ac:dyDescent="0.25">
      <c r="A89" s="345"/>
      <c r="B89" s="330"/>
      <c r="C89" s="329"/>
      <c r="D89" s="351"/>
      <c r="E89" s="350" t="s">
        <v>315</v>
      </c>
      <c r="F89" s="349"/>
      <c r="G89" s="349"/>
      <c r="H89" s="349"/>
      <c r="I89" s="348"/>
      <c r="J89" s="310">
        <v>137</v>
      </c>
      <c r="K89" s="309">
        <v>5</v>
      </c>
      <c r="L89" s="309">
        <v>3</v>
      </c>
      <c r="M89" s="337">
        <v>6760095310</v>
      </c>
      <c r="N89" s="307">
        <v>0</v>
      </c>
      <c r="O89" s="306">
        <f>O90</f>
        <v>1250287.94</v>
      </c>
      <c r="P89" s="306">
        <f>P90</f>
        <v>2588910</v>
      </c>
      <c r="Q89" s="305">
        <f>Q90</f>
        <v>2358008</v>
      </c>
    </row>
    <row r="90" spans="1:17" ht="32.25" customHeight="1" x14ac:dyDescent="0.25">
      <c r="A90" s="345"/>
      <c r="B90" s="330"/>
      <c r="C90" s="329"/>
      <c r="D90" s="328"/>
      <c r="E90" s="328"/>
      <c r="F90" s="336" t="s">
        <v>254</v>
      </c>
      <c r="G90" s="336"/>
      <c r="H90" s="336"/>
      <c r="I90" s="336"/>
      <c r="J90" s="310">
        <v>137</v>
      </c>
      <c r="K90" s="309">
        <v>5</v>
      </c>
      <c r="L90" s="309">
        <v>3</v>
      </c>
      <c r="M90" s="337">
        <v>6760095310</v>
      </c>
      <c r="N90" s="307" t="s">
        <v>253</v>
      </c>
      <c r="O90" s="306">
        <f>O91</f>
        <v>1250287.94</v>
      </c>
      <c r="P90" s="306">
        <f>P91</f>
        <v>2588910</v>
      </c>
      <c r="Q90" s="305">
        <f>Q91</f>
        <v>2358008</v>
      </c>
    </row>
    <row r="91" spans="1:17" ht="32.25" customHeight="1" x14ac:dyDescent="0.25">
      <c r="A91" s="345"/>
      <c r="B91" s="330"/>
      <c r="C91" s="329"/>
      <c r="D91" s="328"/>
      <c r="E91" s="328"/>
      <c r="F91" s="376" t="s">
        <v>313</v>
      </c>
      <c r="G91" s="376"/>
      <c r="H91" s="376"/>
      <c r="I91" s="376"/>
      <c r="J91" s="310">
        <v>137</v>
      </c>
      <c r="K91" s="309">
        <v>5</v>
      </c>
      <c r="L91" s="309">
        <v>3</v>
      </c>
      <c r="M91" s="324">
        <v>6760095310</v>
      </c>
      <c r="N91" s="307">
        <v>244</v>
      </c>
      <c r="O91" s="306">
        <v>1250287.94</v>
      </c>
      <c r="P91" s="306">
        <v>2588910</v>
      </c>
      <c r="Q91" s="305">
        <v>2358008</v>
      </c>
    </row>
    <row r="92" spans="1:17" ht="32.25" customHeight="1" x14ac:dyDescent="0.25">
      <c r="A92" s="384"/>
      <c r="B92" s="330"/>
      <c r="C92" s="329"/>
      <c r="D92" s="334" t="s">
        <v>262</v>
      </c>
      <c r="E92" s="333"/>
      <c r="F92" s="333"/>
      <c r="G92" s="333"/>
      <c r="H92" s="333"/>
      <c r="I92" s="332"/>
      <c r="J92" s="310">
        <v>137</v>
      </c>
      <c r="K92" s="309">
        <v>5</v>
      </c>
      <c r="L92" s="309">
        <v>3</v>
      </c>
      <c r="M92" s="324">
        <v>6790000000</v>
      </c>
      <c r="N92" s="307">
        <v>0</v>
      </c>
      <c r="O92" s="306">
        <f>O93</f>
        <v>918010</v>
      </c>
      <c r="P92" s="306">
        <v>0</v>
      </c>
      <c r="Q92" s="305">
        <v>0</v>
      </c>
    </row>
    <row r="93" spans="1:17" ht="32.25" customHeight="1" x14ac:dyDescent="0.25">
      <c r="A93" s="331"/>
      <c r="B93" s="330"/>
      <c r="C93" s="329"/>
      <c r="D93" s="377"/>
      <c r="E93" s="334" t="s">
        <v>261</v>
      </c>
      <c r="F93" s="333"/>
      <c r="G93" s="333"/>
      <c r="H93" s="333"/>
      <c r="I93" s="332"/>
      <c r="J93" s="310">
        <v>137</v>
      </c>
      <c r="K93" s="309">
        <v>5</v>
      </c>
      <c r="L93" s="309">
        <v>3</v>
      </c>
      <c r="M93" s="375" t="s">
        <v>260</v>
      </c>
      <c r="N93" s="307">
        <v>0</v>
      </c>
      <c r="O93" s="306">
        <f>O94</f>
        <v>918010</v>
      </c>
      <c r="P93" s="306">
        <v>0</v>
      </c>
      <c r="Q93" s="305">
        <v>0</v>
      </c>
    </row>
    <row r="94" spans="1:17" ht="32.25" customHeight="1" x14ac:dyDescent="0.25">
      <c r="A94" s="331"/>
      <c r="B94" s="330"/>
      <c r="C94" s="383"/>
      <c r="D94" s="382"/>
      <c r="E94" s="382"/>
      <c r="F94" s="334" t="s">
        <v>254</v>
      </c>
      <c r="G94" s="333"/>
      <c r="H94" s="333"/>
      <c r="I94" s="332"/>
      <c r="J94" s="381">
        <v>137</v>
      </c>
      <c r="K94" s="380">
        <v>5</v>
      </c>
      <c r="L94" s="380">
        <v>3</v>
      </c>
      <c r="M94" s="375" t="s">
        <v>260</v>
      </c>
      <c r="N94" s="379">
        <v>240</v>
      </c>
      <c r="O94" s="378">
        <f>O95</f>
        <v>918010</v>
      </c>
      <c r="P94" s="306">
        <v>0</v>
      </c>
      <c r="Q94" s="305">
        <v>0</v>
      </c>
    </row>
    <row r="95" spans="1:17" s="374" customFormat="1" ht="32.25" customHeight="1" x14ac:dyDescent="0.25">
      <c r="A95" s="331"/>
      <c r="B95" s="330"/>
      <c r="C95" s="329"/>
      <c r="D95" s="377"/>
      <c r="E95" s="377"/>
      <c r="F95" s="376" t="s">
        <v>313</v>
      </c>
      <c r="G95" s="376"/>
      <c r="H95" s="376"/>
      <c r="I95" s="376"/>
      <c r="J95" s="310">
        <v>137</v>
      </c>
      <c r="K95" s="309">
        <v>5</v>
      </c>
      <c r="L95" s="309">
        <v>3</v>
      </c>
      <c r="M95" s="375" t="s">
        <v>260</v>
      </c>
      <c r="N95" s="307">
        <v>244</v>
      </c>
      <c r="O95" s="306">
        <v>918010</v>
      </c>
      <c r="P95" s="306">
        <v>0</v>
      </c>
      <c r="Q95" s="305">
        <v>0</v>
      </c>
    </row>
    <row r="96" spans="1:17" ht="15" customHeight="1" x14ac:dyDescent="0.25">
      <c r="A96" s="373" t="s">
        <v>218</v>
      </c>
      <c r="B96" s="372"/>
      <c r="C96" s="372"/>
      <c r="D96" s="372"/>
      <c r="E96" s="372"/>
      <c r="F96" s="372"/>
      <c r="G96" s="372"/>
      <c r="H96" s="372"/>
      <c r="I96" s="371"/>
      <c r="J96" s="370">
        <v>137</v>
      </c>
      <c r="K96" s="369">
        <v>8</v>
      </c>
      <c r="L96" s="369">
        <v>0</v>
      </c>
      <c r="M96" s="368">
        <v>0</v>
      </c>
      <c r="N96" s="367">
        <v>0</v>
      </c>
      <c r="O96" s="366">
        <f>O97</f>
        <v>2799128.87</v>
      </c>
      <c r="P96" s="365">
        <f>P97</f>
        <v>2740500</v>
      </c>
      <c r="Q96" s="364">
        <f>Q97</f>
        <v>2760500</v>
      </c>
    </row>
    <row r="97" spans="1:17" ht="15" customHeight="1" x14ac:dyDescent="0.25">
      <c r="A97" s="354"/>
      <c r="B97" s="353"/>
      <c r="C97" s="363" t="s">
        <v>259</v>
      </c>
      <c r="D97" s="362"/>
      <c r="E97" s="362"/>
      <c r="F97" s="362"/>
      <c r="G97" s="362"/>
      <c r="H97" s="362"/>
      <c r="I97" s="361"/>
      <c r="J97" s="360">
        <v>137</v>
      </c>
      <c r="K97" s="359">
        <v>8</v>
      </c>
      <c r="L97" s="359">
        <v>1</v>
      </c>
      <c r="M97" s="358">
        <v>0</v>
      </c>
      <c r="N97" s="357">
        <v>0</v>
      </c>
      <c r="O97" s="317">
        <f>O98</f>
        <v>2799128.87</v>
      </c>
      <c r="P97" s="356">
        <f>P98</f>
        <v>2740500</v>
      </c>
      <c r="Q97" s="355">
        <f>Q98</f>
        <v>2760500</v>
      </c>
    </row>
    <row r="98" spans="1:17" ht="78" customHeight="1" x14ac:dyDescent="0.25">
      <c r="A98" s="354"/>
      <c r="B98" s="353"/>
      <c r="C98" s="352"/>
      <c r="D98" s="350" t="s">
        <v>314</v>
      </c>
      <c r="E98" s="349"/>
      <c r="F98" s="349"/>
      <c r="G98" s="349"/>
      <c r="H98" s="349"/>
      <c r="I98" s="348"/>
      <c r="J98" s="310">
        <v>137</v>
      </c>
      <c r="K98" s="309">
        <v>8</v>
      </c>
      <c r="L98" s="309">
        <v>1</v>
      </c>
      <c r="M98" s="337">
        <v>6700000000</v>
      </c>
      <c r="N98" s="307">
        <v>0</v>
      </c>
      <c r="O98" s="306">
        <f>O99</f>
        <v>2799128.87</v>
      </c>
      <c r="P98" s="306">
        <f>P99</f>
        <v>2740500</v>
      </c>
      <c r="Q98" s="305">
        <f>Q99</f>
        <v>2760500</v>
      </c>
    </row>
    <row r="99" spans="1:17" ht="45" customHeight="1" x14ac:dyDescent="0.25">
      <c r="A99" s="345"/>
      <c r="B99" s="330"/>
      <c r="C99" s="329"/>
      <c r="D99" s="350" t="s">
        <v>258</v>
      </c>
      <c r="E99" s="349"/>
      <c r="F99" s="349"/>
      <c r="G99" s="349"/>
      <c r="H99" s="349"/>
      <c r="I99" s="348"/>
      <c r="J99" s="310">
        <v>137</v>
      </c>
      <c r="K99" s="309">
        <v>8</v>
      </c>
      <c r="L99" s="309">
        <v>1</v>
      </c>
      <c r="M99" s="337">
        <v>6770000000</v>
      </c>
      <c r="N99" s="307">
        <v>0</v>
      </c>
      <c r="O99" s="306">
        <f>O100+O104+O106</f>
        <v>2799128.87</v>
      </c>
      <c r="P99" s="306">
        <f>P100+P104</f>
        <v>2740500</v>
      </c>
      <c r="Q99" s="305">
        <f>Q100+Q104</f>
        <v>2760500</v>
      </c>
    </row>
    <row r="100" spans="1:17" ht="61.5" customHeight="1" x14ac:dyDescent="0.25">
      <c r="A100" s="345"/>
      <c r="B100" s="330"/>
      <c r="C100" s="329"/>
      <c r="D100" s="351"/>
      <c r="E100" s="350" t="s">
        <v>255</v>
      </c>
      <c r="F100" s="349"/>
      <c r="G100" s="349"/>
      <c r="H100" s="349"/>
      <c r="I100" s="348"/>
      <c r="J100" s="310">
        <v>137</v>
      </c>
      <c r="K100" s="309">
        <v>8</v>
      </c>
      <c r="L100" s="309">
        <v>1</v>
      </c>
      <c r="M100" s="337">
        <v>6770095220</v>
      </c>
      <c r="N100" s="307">
        <v>0</v>
      </c>
      <c r="O100" s="306">
        <f>O101</f>
        <v>678628.87</v>
      </c>
      <c r="P100" s="306">
        <f>P101</f>
        <v>620000</v>
      </c>
      <c r="Q100" s="305">
        <f>Q101</f>
        <v>640000</v>
      </c>
    </row>
    <row r="101" spans="1:17" ht="30.75" customHeight="1" x14ac:dyDescent="0.25">
      <c r="A101" s="345"/>
      <c r="B101" s="330"/>
      <c r="C101" s="329"/>
      <c r="D101" s="328"/>
      <c r="E101" s="328"/>
      <c r="F101" s="334" t="s">
        <v>254</v>
      </c>
      <c r="G101" s="333"/>
      <c r="H101" s="333"/>
      <c r="I101" s="332"/>
      <c r="J101" s="310">
        <v>137</v>
      </c>
      <c r="K101" s="309">
        <v>8</v>
      </c>
      <c r="L101" s="309">
        <v>1</v>
      </c>
      <c r="M101" s="337">
        <v>6770095220</v>
      </c>
      <c r="N101" s="307">
        <v>240</v>
      </c>
      <c r="O101" s="306">
        <f>O102+O103</f>
        <v>678628.87</v>
      </c>
      <c r="P101" s="306">
        <f>P102+P103</f>
        <v>620000</v>
      </c>
      <c r="Q101" s="306">
        <f>Q102+Q103</f>
        <v>640000</v>
      </c>
    </row>
    <row r="102" spans="1:17" ht="30" customHeight="1" x14ac:dyDescent="0.25">
      <c r="A102" s="345"/>
      <c r="B102" s="330"/>
      <c r="C102" s="329"/>
      <c r="D102" s="328"/>
      <c r="E102" s="328"/>
      <c r="F102" s="347" t="s">
        <v>313</v>
      </c>
      <c r="G102" s="347"/>
      <c r="H102" s="347"/>
      <c r="I102" s="347"/>
      <c r="J102" s="341">
        <v>137</v>
      </c>
      <c r="K102" s="340">
        <v>8</v>
      </c>
      <c r="L102" s="340">
        <v>1</v>
      </c>
      <c r="M102" s="337">
        <v>6770095220</v>
      </c>
      <c r="N102" s="339">
        <v>244</v>
      </c>
      <c r="O102" s="306">
        <v>406260.37</v>
      </c>
      <c r="P102" s="338">
        <v>385000</v>
      </c>
      <c r="Q102" s="346">
        <v>402000</v>
      </c>
    </row>
    <row r="103" spans="1:17" ht="19.5" customHeight="1" x14ac:dyDescent="0.25">
      <c r="A103" s="345"/>
      <c r="B103" s="330"/>
      <c r="C103" s="329"/>
      <c r="D103" s="328"/>
      <c r="E103" s="328"/>
      <c r="F103" s="344" t="s">
        <v>312</v>
      </c>
      <c r="G103" s="343"/>
      <c r="H103" s="343"/>
      <c r="I103" s="342"/>
      <c r="J103" s="341">
        <v>137</v>
      </c>
      <c r="K103" s="340">
        <v>8</v>
      </c>
      <c r="L103" s="340">
        <v>1</v>
      </c>
      <c r="M103" s="337">
        <v>6770095220</v>
      </c>
      <c r="N103" s="339">
        <v>247</v>
      </c>
      <c r="O103" s="306">
        <v>272368.5</v>
      </c>
      <c r="P103" s="338">
        <v>235000</v>
      </c>
      <c r="Q103" s="338">
        <v>238000</v>
      </c>
    </row>
    <row r="104" spans="1:17" ht="58.5" customHeight="1" x14ac:dyDescent="0.25">
      <c r="A104" s="331"/>
      <c r="B104" s="330"/>
      <c r="C104" s="329"/>
      <c r="D104" s="328"/>
      <c r="E104" s="328"/>
      <c r="F104" s="336" t="s">
        <v>311</v>
      </c>
      <c r="G104" s="336"/>
      <c r="H104" s="336"/>
      <c r="I104" s="336"/>
      <c r="J104" s="310">
        <v>137</v>
      </c>
      <c r="K104" s="309">
        <v>8</v>
      </c>
      <c r="L104" s="309">
        <v>1</v>
      </c>
      <c r="M104" s="337">
        <v>6770075080</v>
      </c>
      <c r="N104" s="307">
        <v>0</v>
      </c>
      <c r="O104" s="306">
        <f>O105</f>
        <v>1856200</v>
      </c>
      <c r="P104" s="306">
        <f>P105</f>
        <v>2120500</v>
      </c>
      <c r="Q104" s="306">
        <f>Q105</f>
        <v>2120500</v>
      </c>
    </row>
    <row r="105" spans="1:17" ht="21.75" customHeight="1" x14ac:dyDescent="0.25">
      <c r="A105" s="331"/>
      <c r="B105" s="330"/>
      <c r="C105" s="329"/>
      <c r="D105" s="328"/>
      <c r="E105" s="328"/>
      <c r="F105" s="336" t="s">
        <v>65</v>
      </c>
      <c r="G105" s="335"/>
      <c r="H105" s="335"/>
      <c r="I105" s="335"/>
      <c r="J105" s="310">
        <v>137</v>
      </c>
      <c r="K105" s="309">
        <v>8</v>
      </c>
      <c r="L105" s="309">
        <v>1</v>
      </c>
      <c r="M105" s="324">
        <v>6770075080</v>
      </c>
      <c r="N105" s="307">
        <v>540</v>
      </c>
      <c r="O105" s="306">
        <v>1856200</v>
      </c>
      <c r="P105" s="306">
        <v>2120500</v>
      </c>
      <c r="Q105" s="306">
        <v>2120500</v>
      </c>
    </row>
    <row r="106" spans="1:17" ht="30" customHeight="1" x14ac:dyDescent="0.25">
      <c r="A106" s="331"/>
      <c r="B106" s="330"/>
      <c r="C106" s="329"/>
      <c r="D106" s="328"/>
      <c r="E106" s="328"/>
      <c r="F106" s="334" t="s">
        <v>256</v>
      </c>
      <c r="G106" s="333"/>
      <c r="H106" s="333"/>
      <c r="I106" s="332"/>
      <c r="J106" s="310">
        <v>137</v>
      </c>
      <c r="K106" s="309">
        <v>8</v>
      </c>
      <c r="L106" s="309">
        <v>1</v>
      </c>
      <c r="M106" s="324">
        <v>6770087030</v>
      </c>
      <c r="N106" s="307">
        <v>0</v>
      </c>
      <c r="O106" s="306">
        <v>264300</v>
      </c>
      <c r="P106" s="306">
        <v>0</v>
      </c>
      <c r="Q106" s="306">
        <v>0</v>
      </c>
    </row>
    <row r="107" spans="1:17" ht="21.75" customHeight="1" x14ac:dyDescent="0.25">
      <c r="A107" s="331"/>
      <c r="B107" s="330"/>
      <c r="C107" s="329"/>
      <c r="D107" s="328"/>
      <c r="E107" s="328"/>
      <c r="F107" s="327" t="s">
        <v>65</v>
      </c>
      <c r="G107" s="326"/>
      <c r="H107" s="326"/>
      <c r="I107" s="325"/>
      <c r="J107" s="310">
        <v>137</v>
      </c>
      <c r="K107" s="309">
        <v>8</v>
      </c>
      <c r="L107" s="309">
        <v>1</v>
      </c>
      <c r="M107" s="324">
        <v>6770097030</v>
      </c>
      <c r="N107" s="307">
        <v>540</v>
      </c>
      <c r="O107" s="306">
        <v>264300</v>
      </c>
      <c r="P107" s="306">
        <v>0</v>
      </c>
      <c r="Q107" s="306">
        <v>0</v>
      </c>
    </row>
    <row r="108" spans="1:17" ht="18" customHeight="1" x14ac:dyDescent="0.25">
      <c r="A108" s="323" t="s">
        <v>252</v>
      </c>
      <c r="B108" s="323"/>
      <c r="C108" s="323"/>
      <c r="D108" s="323"/>
      <c r="E108" s="323"/>
      <c r="F108" s="323"/>
      <c r="G108" s="323"/>
      <c r="H108" s="323"/>
      <c r="I108" s="323"/>
      <c r="J108" s="321">
        <v>137</v>
      </c>
      <c r="K108" s="320">
        <v>10</v>
      </c>
      <c r="L108" s="320">
        <v>0</v>
      </c>
      <c r="M108" s="319">
        <v>0</v>
      </c>
      <c r="N108" s="318">
        <v>0</v>
      </c>
      <c r="O108" s="317">
        <f>O111</f>
        <v>162079.79999999999</v>
      </c>
      <c r="P108" s="317">
        <f>P109</f>
        <v>180000</v>
      </c>
      <c r="Q108" s="316">
        <f>Q109</f>
        <v>182000</v>
      </c>
    </row>
    <row r="109" spans="1:17" ht="18" customHeight="1" x14ac:dyDescent="0.25">
      <c r="A109" s="313"/>
      <c r="B109" s="313"/>
      <c r="C109" s="313"/>
      <c r="D109" s="313"/>
      <c r="E109" s="313"/>
      <c r="F109" s="323" t="s">
        <v>251</v>
      </c>
      <c r="G109" s="322"/>
      <c r="H109" s="322"/>
      <c r="I109" s="322"/>
      <c r="J109" s="321">
        <v>137</v>
      </c>
      <c r="K109" s="320">
        <v>10</v>
      </c>
      <c r="L109" s="320">
        <v>1</v>
      </c>
      <c r="M109" s="319">
        <v>0</v>
      </c>
      <c r="N109" s="318">
        <v>0</v>
      </c>
      <c r="O109" s="317">
        <f>O114</f>
        <v>162079.79999999999</v>
      </c>
      <c r="P109" s="317">
        <f>P114</f>
        <v>180000</v>
      </c>
      <c r="Q109" s="316">
        <f>Q114</f>
        <v>182000</v>
      </c>
    </row>
    <row r="110" spans="1:17" ht="58.5" customHeight="1" x14ac:dyDescent="0.25">
      <c r="A110" s="313"/>
      <c r="B110" s="313"/>
      <c r="C110" s="313"/>
      <c r="D110" s="313"/>
      <c r="E110" s="313"/>
      <c r="F110" s="312" t="s">
        <v>310</v>
      </c>
      <c r="G110" s="315"/>
      <c r="H110" s="315"/>
      <c r="I110" s="315"/>
      <c r="J110" s="310">
        <v>137</v>
      </c>
      <c r="K110" s="309">
        <v>10</v>
      </c>
      <c r="L110" s="309">
        <v>1</v>
      </c>
      <c r="M110" s="308">
        <v>6700000000</v>
      </c>
      <c r="N110" s="307">
        <v>0</v>
      </c>
      <c r="O110" s="306">
        <f>O113</f>
        <v>162079.79999999999</v>
      </c>
      <c r="P110" s="306">
        <f>P113</f>
        <v>180000</v>
      </c>
      <c r="Q110" s="305">
        <f>Q113</f>
        <v>182000</v>
      </c>
    </row>
    <row r="111" spans="1:17" ht="29.25" customHeight="1" x14ac:dyDescent="0.25">
      <c r="A111" s="313"/>
      <c r="B111" s="313"/>
      <c r="C111" s="313"/>
      <c r="D111" s="313"/>
      <c r="E111" s="313"/>
      <c r="F111" s="312" t="s">
        <v>309</v>
      </c>
      <c r="G111" s="311"/>
      <c r="H111" s="311"/>
      <c r="I111" s="311"/>
      <c r="J111" s="310">
        <v>137</v>
      </c>
      <c r="K111" s="309">
        <v>10</v>
      </c>
      <c r="L111" s="309">
        <v>1</v>
      </c>
      <c r="M111" s="308">
        <v>6710000000</v>
      </c>
      <c r="N111" s="307">
        <v>0</v>
      </c>
      <c r="O111" s="306">
        <f>O114</f>
        <v>162079.79999999999</v>
      </c>
      <c r="P111" s="306">
        <f>P114</f>
        <v>180000</v>
      </c>
      <c r="Q111" s="305">
        <f>Q114</f>
        <v>182000</v>
      </c>
    </row>
    <row r="112" spans="1:17" ht="48" customHeight="1" x14ac:dyDescent="0.25">
      <c r="A112" s="313"/>
      <c r="B112" s="313"/>
      <c r="C112" s="314"/>
      <c r="D112" s="312" t="s">
        <v>248</v>
      </c>
      <c r="E112" s="311"/>
      <c r="F112" s="311"/>
      <c r="G112" s="311"/>
      <c r="H112" s="311"/>
      <c r="I112" s="311"/>
      <c r="J112" s="310">
        <v>137</v>
      </c>
      <c r="K112" s="309">
        <v>10</v>
      </c>
      <c r="L112" s="309">
        <v>1</v>
      </c>
      <c r="M112" s="308">
        <v>6710025050</v>
      </c>
      <c r="N112" s="307">
        <v>0</v>
      </c>
      <c r="O112" s="306">
        <f>O114</f>
        <v>162079.79999999999</v>
      </c>
      <c r="P112" s="306">
        <f>P114</f>
        <v>180000</v>
      </c>
      <c r="Q112" s="305">
        <f>Q114</f>
        <v>182000</v>
      </c>
    </row>
    <row r="113" spans="1:17" ht="37.5" customHeight="1" x14ac:dyDescent="0.25">
      <c r="A113" s="313"/>
      <c r="B113" s="313"/>
      <c r="C113" s="314"/>
      <c r="D113" s="314"/>
      <c r="E113" s="311" t="s">
        <v>247</v>
      </c>
      <c r="F113" s="311"/>
      <c r="G113" s="311"/>
      <c r="H113" s="311"/>
      <c r="I113" s="311"/>
      <c r="J113" s="310">
        <v>137</v>
      </c>
      <c r="K113" s="309">
        <v>10</v>
      </c>
      <c r="L113" s="309">
        <v>1</v>
      </c>
      <c r="M113" s="308">
        <v>6710025050</v>
      </c>
      <c r="N113" s="307">
        <v>310</v>
      </c>
      <c r="O113" s="306">
        <f>O114</f>
        <v>162079.79999999999</v>
      </c>
      <c r="P113" s="306">
        <f>P114</f>
        <v>180000</v>
      </c>
      <c r="Q113" s="305">
        <f>Q114</f>
        <v>182000</v>
      </c>
    </row>
    <row r="114" spans="1:17" ht="18" customHeight="1" x14ac:dyDescent="0.25">
      <c r="A114" s="313"/>
      <c r="B114" s="313"/>
      <c r="C114" s="313"/>
      <c r="D114" s="312" t="s">
        <v>308</v>
      </c>
      <c r="E114" s="311"/>
      <c r="F114" s="311"/>
      <c r="G114" s="311"/>
      <c r="H114" s="311"/>
      <c r="I114" s="311"/>
      <c r="J114" s="310">
        <v>137</v>
      </c>
      <c r="K114" s="309">
        <v>10</v>
      </c>
      <c r="L114" s="309">
        <v>1</v>
      </c>
      <c r="M114" s="308">
        <v>6710025050</v>
      </c>
      <c r="N114" s="307">
        <v>312</v>
      </c>
      <c r="O114" s="306">
        <v>162079.79999999999</v>
      </c>
      <c r="P114" s="306">
        <v>180000</v>
      </c>
      <c r="Q114" s="305">
        <v>182000</v>
      </c>
    </row>
    <row r="115" spans="1:17" ht="15.75" customHeight="1" thickBot="1" x14ac:dyDescent="0.3">
      <c r="A115" s="304"/>
      <c r="B115" s="303" t="s">
        <v>307</v>
      </c>
      <c r="C115" s="302"/>
      <c r="D115" s="302"/>
      <c r="E115" s="302"/>
      <c r="F115" s="302"/>
      <c r="G115" s="302"/>
      <c r="H115" s="302"/>
      <c r="I115" s="301"/>
      <c r="J115" s="300"/>
      <c r="K115" s="300"/>
      <c r="L115" s="300"/>
      <c r="M115" s="299"/>
      <c r="N115" s="299"/>
      <c r="O115" s="298">
        <f>O108+O96+O85+O71+O58+O48+O9</f>
        <v>16462903.15</v>
      </c>
      <c r="P115" s="298">
        <f>P9+P48+P58+P71+P85+P96+P108</f>
        <v>11397900</v>
      </c>
      <c r="Q115" s="298">
        <f>Q9+Q48+Q58+Q71+Q85+Q96+Q108</f>
        <v>11251900</v>
      </c>
    </row>
    <row r="119" spans="1:17" x14ac:dyDescent="0.25">
      <c r="H119" s="297"/>
    </row>
  </sheetData>
  <mergeCells count="110">
    <mergeCell ref="F103:I103"/>
    <mergeCell ref="E93:I93"/>
    <mergeCell ref="D92:I92"/>
    <mergeCell ref="F94:I94"/>
    <mergeCell ref="F95:I95"/>
    <mergeCell ref="E89:I89"/>
    <mergeCell ref="F90:I90"/>
    <mergeCell ref="D98:I98"/>
    <mergeCell ref="C97:I97"/>
    <mergeCell ref="A96:I96"/>
    <mergeCell ref="D73:I73"/>
    <mergeCell ref="F70:I70"/>
    <mergeCell ref="E77:I77"/>
    <mergeCell ref="A71:I71"/>
    <mergeCell ref="D75:I75"/>
    <mergeCell ref="C72:I72"/>
    <mergeCell ref="D74:I74"/>
    <mergeCell ref="F76:I76"/>
    <mergeCell ref="F69:I69"/>
    <mergeCell ref="F68:I68"/>
    <mergeCell ref="C59:I59"/>
    <mergeCell ref="F67:I67"/>
    <mergeCell ref="D60:I60"/>
    <mergeCell ref="F66:I66"/>
    <mergeCell ref="F64:I64"/>
    <mergeCell ref="F65:I65"/>
    <mergeCell ref="F63:I63"/>
    <mergeCell ref="F101:I101"/>
    <mergeCell ref="E100:I100"/>
    <mergeCell ref="F102:I102"/>
    <mergeCell ref="F55:I55"/>
    <mergeCell ref="F57:I57"/>
    <mergeCell ref="F52:I52"/>
    <mergeCell ref="D61:I61"/>
    <mergeCell ref="E62:I62"/>
    <mergeCell ref="E83:I83"/>
    <mergeCell ref="E84:I84"/>
    <mergeCell ref="A108:I108"/>
    <mergeCell ref="D114:I114"/>
    <mergeCell ref="F110:I110"/>
    <mergeCell ref="E113:I113"/>
    <mergeCell ref="F109:I109"/>
    <mergeCell ref="F104:I104"/>
    <mergeCell ref="F107:I107"/>
    <mergeCell ref="F106:I106"/>
    <mergeCell ref="D51:I51"/>
    <mergeCell ref="F54:I54"/>
    <mergeCell ref="F53:I53"/>
    <mergeCell ref="F56:I56"/>
    <mergeCell ref="A58:I58"/>
    <mergeCell ref="B115:I115"/>
    <mergeCell ref="D99:I99"/>
    <mergeCell ref="F105:I105"/>
    <mergeCell ref="F111:I111"/>
    <mergeCell ref="D112:I112"/>
    <mergeCell ref="A7:I7"/>
    <mergeCell ref="A9:I9"/>
    <mergeCell ref="C10:I10"/>
    <mergeCell ref="F16:I16"/>
    <mergeCell ref="E20:I20"/>
    <mergeCell ref="A8:I8"/>
    <mergeCell ref="A4:Q5"/>
    <mergeCell ref="F14:I14"/>
    <mergeCell ref="F22:I22"/>
    <mergeCell ref="F12:I12"/>
    <mergeCell ref="D18:I18"/>
    <mergeCell ref="D11:I11"/>
    <mergeCell ref="E13:I13"/>
    <mergeCell ref="F21:I21"/>
    <mergeCell ref="D19:I19"/>
    <mergeCell ref="F15:I15"/>
    <mergeCell ref="C86:I86"/>
    <mergeCell ref="A85:I85"/>
    <mergeCell ref="D88:I88"/>
    <mergeCell ref="D87:I87"/>
    <mergeCell ref="F91:I91"/>
    <mergeCell ref="E78:I78"/>
    <mergeCell ref="D82:I82"/>
    <mergeCell ref="E79:I79"/>
    <mergeCell ref="E81:I81"/>
    <mergeCell ref="E80:I80"/>
    <mergeCell ref="C17:I17"/>
    <mergeCell ref="F29:I29"/>
    <mergeCell ref="D34:I34"/>
    <mergeCell ref="F23:I23"/>
    <mergeCell ref="F24:I24"/>
    <mergeCell ref="F25:I25"/>
    <mergeCell ref="F27:I27"/>
    <mergeCell ref="F26:I26"/>
    <mergeCell ref="F31:I31"/>
    <mergeCell ref="F33:I33"/>
    <mergeCell ref="F47:I47"/>
    <mergeCell ref="D43:I43"/>
    <mergeCell ref="F44:I44"/>
    <mergeCell ref="F45:I45"/>
    <mergeCell ref="F36:I36"/>
    <mergeCell ref="F28:I28"/>
    <mergeCell ref="F30:I30"/>
    <mergeCell ref="F32:I32"/>
    <mergeCell ref="F35:I35"/>
    <mergeCell ref="F37:I37"/>
    <mergeCell ref="F38:I38"/>
    <mergeCell ref="F46:I46"/>
    <mergeCell ref="A48:I48"/>
    <mergeCell ref="D50:I50"/>
    <mergeCell ref="C49:I49"/>
    <mergeCell ref="F40:I40"/>
    <mergeCell ref="F41:I41"/>
    <mergeCell ref="D39:I39"/>
    <mergeCell ref="F42:I42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/>
  </sheetViews>
  <sheetFormatPr defaultRowHeight="14.25" x14ac:dyDescent="0.2"/>
  <cols>
    <col min="1" max="1" width="1.85546875" customWidth="1"/>
    <col min="2" max="2" width="0.7109375" style="475" customWidth="1"/>
    <col min="3" max="3" width="1.42578125" style="475" customWidth="1"/>
    <col min="4" max="6" width="9.140625" style="475"/>
    <col min="7" max="7" width="5.28515625" style="475" customWidth="1"/>
    <col min="8" max="11" width="9.140625" style="475" hidden="1" customWidth="1"/>
    <col min="12" max="12" width="12.85546875" style="475" customWidth="1"/>
    <col min="13" max="13" width="6.42578125" style="475" customWidth="1"/>
    <col min="14" max="14" width="6.7109375" style="475" customWidth="1"/>
    <col min="15" max="15" width="7.28515625" style="475" customWidth="1"/>
    <col min="16" max="18" width="14.28515625" style="475" customWidth="1"/>
    <col min="19" max="19" width="14.28515625" customWidth="1"/>
  </cols>
  <sheetData>
    <row r="1" spans="1:21" x14ac:dyDescent="0.2">
      <c r="Q1" s="144" t="s">
        <v>341</v>
      </c>
      <c r="R1" s="476"/>
    </row>
    <row r="2" spans="1:21" x14ac:dyDescent="0.2">
      <c r="Q2" s="144" t="s">
        <v>209</v>
      </c>
      <c r="R2" s="476"/>
    </row>
    <row r="3" spans="1:21" x14ac:dyDescent="0.2">
      <c r="Q3" s="144" t="s">
        <v>342</v>
      </c>
      <c r="R3" s="476"/>
    </row>
    <row r="4" spans="1:21" x14ac:dyDescent="0.2">
      <c r="Q4" s="143" t="s">
        <v>34</v>
      </c>
      <c r="R4" s="476"/>
    </row>
    <row r="5" spans="1:21" x14ac:dyDescent="0.2">
      <c r="Q5" s="143"/>
      <c r="R5" s="476"/>
    </row>
    <row r="7" spans="1:21" ht="51" customHeight="1" x14ac:dyDescent="0.2">
      <c r="A7" s="477" t="s">
        <v>343</v>
      </c>
      <c r="B7" s="477"/>
      <c r="C7" s="477"/>
      <c r="D7" s="477"/>
      <c r="E7" s="477"/>
      <c r="F7" s="477"/>
      <c r="G7" s="477"/>
      <c r="H7" s="477"/>
      <c r="I7" s="477"/>
      <c r="J7" s="477"/>
      <c r="K7" s="477"/>
      <c r="L7" s="477"/>
      <c r="M7" s="477"/>
      <c r="N7" s="477"/>
      <c r="O7" s="477"/>
      <c r="P7" s="477"/>
      <c r="Q7" s="477"/>
      <c r="R7" s="477"/>
      <c r="S7" s="478"/>
      <c r="T7" s="478"/>
      <c r="U7" s="478"/>
    </row>
    <row r="8" spans="1:21" ht="15" thickBot="1" x14ac:dyDescent="0.25"/>
    <row r="9" spans="1:21" ht="15.75" customHeight="1" thickBot="1" x14ac:dyDescent="0.25">
      <c r="B9" s="479" t="s">
        <v>303</v>
      </c>
      <c r="C9" s="480"/>
      <c r="D9" s="480"/>
      <c r="E9" s="480"/>
      <c r="F9" s="480"/>
      <c r="G9" s="480"/>
      <c r="H9" s="480"/>
      <c r="I9" s="480"/>
      <c r="J9" s="480"/>
      <c r="K9" s="481"/>
      <c r="L9" s="482" t="s">
        <v>335</v>
      </c>
      <c r="M9" s="482" t="s">
        <v>239</v>
      </c>
      <c r="N9" s="482" t="s">
        <v>238</v>
      </c>
      <c r="O9" s="482" t="s">
        <v>334</v>
      </c>
      <c r="P9" s="483">
        <v>2021</v>
      </c>
      <c r="Q9" s="484">
        <v>2022</v>
      </c>
      <c r="R9" s="484">
        <v>2023</v>
      </c>
    </row>
    <row r="10" spans="1:21" ht="8.25" customHeight="1" thickBot="1" x14ac:dyDescent="0.25">
      <c r="B10" s="485"/>
      <c r="C10" s="486"/>
      <c r="D10" s="486"/>
      <c r="E10" s="486"/>
      <c r="F10" s="486"/>
      <c r="G10" s="486"/>
      <c r="H10" s="486"/>
      <c r="I10" s="486"/>
      <c r="J10" s="486"/>
      <c r="K10" s="487"/>
      <c r="L10" s="482"/>
      <c r="M10" s="482"/>
      <c r="N10" s="482"/>
      <c r="O10" s="482"/>
      <c r="P10" s="483"/>
      <c r="Q10" s="484"/>
      <c r="R10" s="484"/>
    </row>
    <row r="11" spans="1:21" ht="76.5" customHeight="1" x14ac:dyDescent="0.2">
      <c r="B11" s="488" t="s">
        <v>314</v>
      </c>
      <c r="C11" s="488"/>
      <c r="D11" s="488"/>
      <c r="E11" s="488"/>
      <c r="F11" s="488"/>
      <c r="G11" s="488"/>
      <c r="H11" s="488"/>
      <c r="I11" s="488"/>
      <c r="J11" s="488"/>
      <c r="K11" s="489"/>
      <c r="L11" s="490" t="s">
        <v>344</v>
      </c>
      <c r="M11" s="491">
        <v>0</v>
      </c>
      <c r="N11" s="491">
        <v>0</v>
      </c>
      <c r="O11" s="492">
        <v>0</v>
      </c>
      <c r="P11" s="493">
        <f>P12+P36+P42+P47+P52+P66+P71+P84</f>
        <v>16459535.649999999</v>
      </c>
      <c r="Q11" s="493">
        <f>Q12+Q36+Q42+Q47+Q52+Q66+Q71+Q84</f>
        <v>11395000</v>
      </c>
      <c r="R11" s="494">
        <f>R12+R36+R42+R47+R52+R66+R71+R84</f>
        <v>11248900</v>
      </c>
    </row>
    <row r="12" spans="1:21" ht="38.25" customHeight="1" x14ac:dyDescent="0.2">
      <c r="B12" s="495"/>
      <c r="C12" s="496" t="s">
        <v>331</v>
      </c>
      <c r="D12" s="496"/>
      <c r="E12" s="496"/>
      <c r="F12" s="496"/>
      <c r="G12" s="496"/>
      <c r="H12" s="496"/>
      <c r="I12" s="496"/>
      <c r="J12" s="496"/>
      <c r="K12" s="497"/>
      <c r="L12" s="498" t="s">
        <v>345</v>
      </c>
      <c r="M12" s="499">
        <v>0</v>
      </c>
      <c r="N12" s="499">
        <v>0</v>
      </c>
      <c r="O12" s="500">
        <v>0</v>
      </c>
      <c r="P12" s="501">
        <f>P16+P20+P21+P22+P23+P31+P35+P27</f>
        <v>4407877.96</v>
      </c>
      <c r="Q12" s="501">
        <f>Q16+Q20+Q21+Q22+Q23+Q31+Q35</f>
        <v>4165690</v>
      </c>
      <c r="R12" s="502">
        <f>R16+R20+R21+R22+R23+R31+R35</f>
        <v>4170992</v>
      </c>
    </row>
    <row r="13" spans="1:21" ht="18" customHeight="1" x14ac:dyDescent="0.2">
      <c r="B13" s="503" t="s">
        <v>291</v>
      </c>
      <c r="C13" s="503"/>
      <c r="D13" s="503"/>
      <c r="E13" s="503"/>
      <c r="F13" s="503"/>
      <c r="G13" s="503"/>
      <c r="H13" s="503"/>
      <c r="I13" s="503"/>
      <c r="J13" s="503"/>
      <c r="K13" s="504"/>
      <c r="L13" s="505" t="s">
        <v>346</v>
      </c>
      <c r="M13" s="506">
        <v>0</v>
      </c>
      <c r="N13" s="506">
        <v>0</v>
      </c>
      <c r="O13" s="507" t="s">
        <v>347</v>
      </c>
      <c r="P13" s="508">
        <v>968569.6</v>
      </c>
      <c r="Q13" s="508">
        <v>969990</v>
      </c>
      <c r="R13" s="509">
        <v>971292</v>
      </c>
    </row>
    <row r="14" spans="1:21" ht="15" customHeight="1" x14ac:dyDescent="0.2">
      <c r="B14" s="510" t="s">
        <v>294</v>
      </c>
      <c r="C14" s="510"/>
      <c r="D14" s="510"/>
      <c r="E14" s="510"/>
      <c r="F14" s="510"/>
      <c r="G14" s="510"/>
      <c r="H14" s="510"/>
      <c r="I14" s="510"/>
      <c r="J14" s="510"/>
      <c r="K14" s="511"/>
      <c r="L14" s="512" t="s">
        <v>346</v>
      </c>
      <c r="M14" s="513">
        <v>1</v>
      </c>
      <c r="N14" s="513">
        <v>0</v>
      </c>
      <c r="O14" s="514" t="s">
        <v>347</v>
      </c>
      <c r="P14" s="515">
        <v>968569.6</v>
      </c>
      <c r="Q14" s="515">
        <v>969990</v>
      </c>
      <c r="R14" s="516">
        <v>971292</v>
      </c>
    </row>
    <row r="15" spans="1:21" ht="36" customHeight="1" x14ac:dyDescent="0.2">
      <c r="B15" s="510" t="s">
        <v>293</v>
      </c>
      <c r="C15" s="510"/>
      <c r="D15" s="510"/>
      <c r="E15" s="510"/>
      <c r="F15" s="510"/>
      <c r="G15" s="510"/>
      <c r="H15" s="510"/>
      <c r="I15" s="510"/>
      <c r="J15" s="510"/>
      <c r="K15" s="511"/>
      <c r="L15" s="512" t="s">
        <v>346</v>
      </c>
      <c r="M15" s="513">
        <v>1</v>
      </c>
      <c r="N15" s="513">
        <v>2</v>
      </c>
      <c r="O15" s="514" t="s">
        <v>347</v>
      </c>
      <c r="P15" s="515">
        <v>968569.6</v>
      </c>
      <c r="Q15" s="515">
        <v>969990</v>
      </c>
      <c r="R15" s="516">
        <v>971292</v>
      </c>
    </row>
    <row r="16" spans="1:21" ht="26.25" customHeight="1" x14ac:dyDescent="0.2">
      <c r="B16" s="510" t="s">
        <v>276</v>
      </c>
      <c r="C16" s="510"/>
      <c r="D16" s="510"/>
      <c r="E16" s="510"/>
      <c r="F16" s="510"/>
      <c r="G16" s="510"/>
      <c r="H16" s="510"/>
      <c r="I16" s="510"/>
      <c r="J16" s="510"/>
      <c r="K16" s="511"/>
      <c r="L16" s="512" t="s">
        <v>346</v>
      </c>
      <c r="M16" s="513">
        <v>1</v>
      </c>
      <c r="N16" s="513">
        <v>2</v>
      </c>
      <c r="O16" s="514" t="s">
        <v>275</v>
      </c>
      <c r="P16" s="515">
        <v>982581.74</v>
      </c>
      <c r="Q16" s="515">
        <v>969990</v>
      </c>
      <c r="R16" s="516">
        <v>971292</v>
      </c>
    </row>
    <row r="17" spans="2:18" ht="12.75" x14ac:dyDescent="0.2">
      <c r="B17" s="503" t="s">
        <v>288</v>
      </c>
      <c r="C17" s="503"/>
      <c r="D17" s="503"/>
      <c r="E17" s="503"/>
      <c r="F17" s="503"/>
      <c r="G17" s="503"/>
      <c r="H17" s="503"/>
      <c r="I17" s="503"/>
      <c r="J17" s="503"/>
      <c r="K17" s="504"/>
      <c r="L17" s="505" t="s">
        <v>348</v>
      </c>
      <c r="M17" s="506">
        <v>0</v>
      </c>
      <c r="N17" s="506">
        <v>0</v>
      </c>
      <c r="O17" s="507" t="s">
        <v>347</v>
      </c>
      <c r="P17" s="508">
        <f>P18+P24+P28+P32</f>
        <v>3425296.2199999997</v>
      </c>
      <c r="Q17" s="508">
        <v>2960900</v>
      </c>
      <c r="R17" s="509">
        <v>2962900</v>
      </c>
    </row>
    <row r="18" spans="2:18" ht="12.75" x14ac:dyDescent="0.2">
      <c r="B18" s="510" t="s">
        <v>294</v>
      </c>
      <c r="C18" s="510"/>
      <c r="D18" s="510"/>
      <c r="E18" s="510"/>
      <c r="F18" s="510"/>
      <c r="G18" s="510"/>
      <c r="H18" s="510"/>
      <c r="I18" s="510"/>
      <c r="J18" s="510"/>
      <c r="K18" s="511"/>
      <c r="L18" s="512" t="s">
        <v>348</v>
      </c>
      <c r="M18" s="513">
        <v>1</v>
      </c>
      <c r="N18" s="513">
        <v>0</v>
      </c>
      <c r="O18" s="517">
        <v>0</v>
      </c>
      <c r="P18" s="515">
        <f>P19</f>
        <v>3008416.42</v>
      </c>
      <c r="Q18" s="515">
        <v>2960900</v>
      </c>
      <c r="R18" s="516">
        <v>2962900</v>
      </c>
    </row>
    <row r="19" spans="2:18" ht="12.75" x14ac:dyDescent="0.2">
      <c r="B19" s="510" t="s">
        <v>290</v>
      </c>
      <c r="C19" s="510"/>
      <c r="D19" s="510"/>
      <c r="E19" s="510"/>
      <c r="F19" s="510"/>
      <c r="G19" s="510"/>
      <c r="H19" s="510"/>
      <c r="I19" s="510"/>
      <c r="J19" s="510"/>
      <c r="K19" s="511"/>
      <c r="L19" s="512" t="s">
        <v>348</v>
      </c>
      <c r="M19" s="513">
        <v>1</v>
      </c>
      <c r="N19" s="513">
        <v>4</v>
      </c>
      <c r="O19" s="514" t="s">
        <v>347</v>
      </c>
      <c r="P19" s="515">
        <f>P20+P21+P22+P23</f>
        <v>3008416.42</v>
      </c>
      <c r="Q19" s="515">
        <v>2960900</v>
      </c>
      <c r="R19" s="516">
        <v>2962900</v>
      </c>
    </row>
    <row r="20" spans="2:18" ht="12.75" x14ac:dyDescent="0.2">
      <c r="B20" s="510" t="s">
        <v>276</v>
      </c>
      <c r="C20" s="510"/>
      <c r="D20" s="510"/>
      <c r="E20" s="510"/>
      <c r="F20" s="510"/>
      <c r="G20" s="510"/>
      <c r="H20" s="510"/>
      <c r="I20" s="510"/>
      <c r="J20" s="510"/>
      <c r="K20" s="511"/>
      <c r="L20" s="512" t="s">
        <v>348</v>
      </c>
      <c r="M20" s="513">
        <v>1</v>
      </c>
      <c r="N20" s="513">
        <v>4</v>
      </c>
      <c r="O20" s="514" t="s">
        <v>275</v>
      </c>
      <c r="P20" s="515">
        <v>2274958.21</v>
      </c>
      <c r="Q20" s="515">
        <v>2343600</v>
      </c>
      <c r="R20" s="516">
        <v>2343600</v>
      </c>
    </row>
    <row r="21" spans="2:18" ht="12.75" x14ac:dyDescent="0.2">
      <c r="B21" s="510" t="s">
        <v>266</v>
      </c>
      <c r="C21" s="510"/>
      <c r="D21" s="510"/>
      <c r="E21" s="510"/>
      <c r="F21" s="510"/>
      <c r="G21" s="510"/>
      <c r="H21" s="510"/>
      <c r="I21" s="510"/>
      <c r="J21" s="510"/>
      <c r="K21" s="511"/>
      <c r="L21" s="512" t="s">
        <v>348</v>
      </c>
      <c r="M21" s="513">
        <v>1</v>
      </c>
      <c r="N21" s="513">
        <v>4</v>
      </c>
      <c r="O21" s="514" t="s">
        <v>253</v>
      </c>
      <c r="P21" s="515">
        <v>549187.75</v>
      </c>
      <c r="Q21" s="515">
        <v>515000</v>
      </c>
      <c r="R21" s="516">
        <v>517000</v>
      </c>
    </row>
    <row r="22" spans="2:18" ht="12.75" x14ac:dyDescent="0.2">
      <c r="B22" s="510" t="s">
        <v>65</v>
      </c>
      <c r="C22" s="510"/>
      <c r="D22" s="510"/>
      <c r="E22" s="510"/>
      <c r="F22" s="510"/>
      <c r="G22" s="510"/>
      <c r="H22" s="510"/>
      <c r="I22" s="510"/>
      <c r="J22" s="510"/>
      <c r="K22" s="511"/>
      <c r="L22" s="512" t="s">
        <v>348</v>
      </c>
      <c r="M22" s="513">
        <v>1</v>
      </c>
      <c r="N22" s="513">
        <v>4</v>
      </c>
      <c r="O22" s="514" t="s">
        <v>287</v>
      </c>
      <c r="P22" s="515">
        <v>22300</v>
      </c>
      <c r="Q22" s="515">
        <v>22300</v>
      </c>
      <c r="R22" s="516">
        <v>22300</v>
      </c>
    </row>
    <row r="23" spans="2:18" ht="12.75" x14ac:dyDescent="0.2">
      <c r="B23" s="510" t="s">
        <v>286</v>
      </c>
      <c r="C23" s="510"/>
      <c r="D23" s="510"/>
      <c r="E23" s="510"/>
      <c r="F23" s="510"/>
      <c r="G23" s="510"/>
      <c r="H23" s="510"/>
      <c r="I23" s="510"/>
      <c r="J23" s="510"/>
      <c r="K23" s="511"/>
      <c r="L23" s="512" t="s">
        <v>348</v>
      </c>
      <c r="M23" s="513">
        <v>1</v>
      </c>
      <c r="N23" s="513">
        <v>4</v>
      </c>
      <c r="O23" s="514" t="s">
        <v>285</v>
      </c>
      <c r="P23" s="515">
        <v>161970.46</v>
      </c>
      <c r="Q23" s="515">
        <v>80000</v>
      </c>
      <c r="R23" s="516">
        <v>80000</v>
      </c>
    </row>
    <row r="24" spans="2:18" ht="12.75" x14ac:dyDescent="0.2">
      <c r="B24" s="518" t="s">
        <v>268</v>
      </c>
      <c r="C24" s="519"/>
      <c r="D24" s="519"/>
      <c r="E24" s="519"/>
      <c r="F24" s="519"/>
      <c r="G24" s="520"/>
      <c r="H24" s="521"/>
      <c r="I24" s="521"/>
      <c r="J24" s="521"/>
      <c r="K24" s="522"/>
      <c r="L24" s="523">
        <v>6710097060</v>
      </c>
      <c r="M24" s="506">
        <v>0</v>
      </c>
      <c r="N24" s="506">
        <v>0</v>
      </c>
      <c r="O24" s="524">
        <v>0</v>
      </c>
      <c r="P24" s="508">
        <f>P27</f>
        <v>200000</v>
      </c>
      <c r="Q24" s="515">
        <v>0</v>
      </c>
      <c r="R24" s="516">
        <v>0</v>
      </c>
    </row>
    <row r="25" spans="2:18" ht="12.75" x14ac:dyDescent="0.2">
      <c r="B25" s="525" t="s">
        <v>294</v>
      </c>
      <c r="C25" s="526"/>
      <c r="D25" s="526"/>
      <c r="E25" s="526"/>
      <c r="F25" s="526"/>
      <c r="G25" s="527"/>
      <c r="H25" s="521"/>
      <c r="I25" s="521"/>
      <c r="J25" s="521"/>
      <c r="K25" s="522"/>
      <c r="L25" s="528">
        <v>6710097060</v>
      </c>
      <c r="M25" s="513">
        <v>1</v>
      </c>
      <c r="N25" s="513">
        <v>0</v>
      </c>
      <c r="O25" s="517">
        <v>0</v>
      </c>
      <c r="P25" s="515">
        <f>P27</f>
        <v>200000</v>
      </c>
      <c r="Q25" s="515">
        <v>0</v>
      </c>
      <c r="R25" s="516">
        <v>0</v>
      </c>
    </row>
    <row r="26" spans="2:18" ht="12.75" x14ac:dyDescent="0.2">
      <c r="B26" s="525" t="s">
        <v>290</v>
      </c>
      <c r="C26" s="526"/>
      <c r="D26" s="526"/>
      <c r="E26" s="526"/>
      <c r="F26" s="526"/>
      <c r="G26" s="527"/>
      <c r="H26" s="521"/>
      <c r="I26" s="521"/>
      <c r="J26" s="521"/>
      <c r="K26" s="522"/>
      <c r="L26" s="528">
        <v>6710097060</v>
      </c>
      <c r="M26" s="513">
        <v>1</v>
      </c>
      <c r="N26" s="513">
        <v>4</v>
      </c>
      <c r="O26" s="517">
        <v>0</v>
      </c>
      <c r="P26" s="515">
        <f>P27</f>
        <v>200000</v>
      </c>
      <c r="Q26" s="515">
        <v>0</v>
      </c>
      <c r="R26" s="516">
        <v>0</v>
      </c>
    </row>
    <row r="27" spans="2:18" ht="12.75" x14ac:dyDescent="0.2">
      <c r="B27" s="525" t="s">
        <v>266</v>
      </c>
      <c r="C27" s="526"/>
      <c r="D27" s="526"/>
      <c r="E27" s="526"/>
      <c r="F27" s="526"/>
      <c r="G27" s="527"/>
      <c r="H27" s="521"/>
      <c r="I27" s="521"/>
      <c r="J27" s="521"/>
      <c r="K27" s="522"/>
      <c r="L27" s="528">
        <v>6710097060</v>
      </c>
      <c r="M27" s="513">
        <v>1</v>
      </c>
      <c r="N27" s="513">
        <v>4</v>
      </c>
      <c r="O27" s="517">
        <v>240</v>
      </c>
      <c r="P27" s="515">
        <v>200000</v>
      </c>
      <c r="Q27" s="515">
        <v>0</v>
      </c>
      <c r="R27" s="516">
        <v>0</v>
      </c>
    </row>
    <row r="28" spans="2:18" ht="12.75" x14ac:dyDescent="0.2">
      <c r="B28" s="503" t="s">
        <v>282</v>
      </c>
      <c r="C28" s="503"/>
      <c r="D28" s="503"/>
      <c r="E28" s="503"/>
      <c r="F28" s="503"/>
      <c r="G28" s="503"/>
      <c r="H28" s="503"/>
      <c r="I28" s="503"/>
      <c r="J28" s="503"/>
      <c r="K28" s="504"/>
      <c r="L28" s="505" t="s">
        <v>349</v>
      </c>
      <c r="M28" s="506">
        <v>0</v>
      </c>
      <c r="N28" s="506">
        <v>0</v>
      </c>
      <c r="O28" s="507" t="s">
        <v>347</v>
      </c>
      <c r="P28" s="508">
        <v>54800</v>
      </c>
      <c r="Q28" s="508">
        <v>54800</v>
      </c>
      <c r="R28" s="509">
        <v>54800</v>
      </c>
    </row>
    <row r="29" spans="2:18" ht="12.75" x14ac:dyDescent="0.2">
      <c r="B29" s="510" t="s">
        <v>294</v>
      </c>
      <c r="C29" s="510"/>
      <c r="D29" s="510"/>
      <c r="E29" s="510"/>
      <c r="F29" s="510"/>
      <c r="G29" s="510"/>
      <c r="H29" s="510"/>
      <c r="I29" s="510"/>
      <c r="J29" s="510"/>
      <c r="K29" s="511"/>
      <c r="L29" s="512" t="s">
        <v>349</v>
      </c>
      <c r="M29" s="513">
        <v>1</v>
      </c>
      <c r="N29" s="513">
        <v>0</v>
      </c>
      <c r="O29" s="514" t="s">
        <v>347</v>
      </c>
      <c r="P29" s="515">
        <v>54800</v>
      </c>
      <c r="Q29" s="515">
        <v>54800</v>
      </c>
      <c r="R29" s="516">
        <v>54800</v>
      </c>
    </row>
    <row r="30" spans="2:18" ht="12.75" x14ac:dyDescent="0.2">
      <c r="B30" s="510" t="s">
        <v>232</v>
      </c>
      <c r="C30" s="510"/>
      <c r="D30" s="510"/>
      <c r="E30" s="510"/>
      <c r="F30" s="510"/>
      <c r="G30" s="510"/>
      <c r="H30" s="510"/>
      <c r="I30" s="510"/>
      <c r="J30" s="510"/>
      <c r="K30" s="511"/>
      <c r="L30" s="512" t="s">
        <v>349</v>
      </c>
      <c r="M30" s="513">
        <v>1</v>
      </c>
      <c r="N30" s="513">
        <v>6</v>
      </c>
      <c r="O30" s="514" t="s">
        <v>347</v>
      </c>
      <c r="P30" s="515">
        <v>54800</v>
      </c>
      <c r="Q30" s="515">
        <v>54800</v>
      </c>
      <c r="R30" s="516">
        <v>54800</v>
      </c>
    </row>
    <row r="31" spans="2:18" ht="12.75" x14ac:dyDescent="0.2">
      <c r="B31" s="510" t="s">
        <v>65</v>
      </c>
      <c r="C31" s="510"/>
      <c r="D31" s="510"/>
      <c r="E31" s="510"/>
      <c r="F31" s="510"/>
      <c r="G31" s="510"/>
      <c r="H31" s="510"/>
      <c r="I31" s="510"/>
      <c r="J31" s="510"/>
      <c r="K31" s="511"/>
      <c r="L31" s="512" t="s">
        <v>349</v>
      </c>
      <c r="M31" s="513">
        <v>1</v>
      </c>
      <c r="N31" s="513">
        <v>6</v>
      </c>
      <c r="O31" s="514" t="s">
        <v>287</v>
      </c>
      <c r="P31" s="515">
        <v>54800</v>
      </c>
      <c r="Q31" s="515">
        <v>54800</v>
      </c>
      <c r="R31" s="516">
        <v>54800</v>
      </c>
    </row>
    <row r="32" spans="2:18" ht="12.75" x14ac:dyDescent="0.2">
      <c r="B32" s="503" t="s">
        <v>248</v>
      </c>
      <c r="C32" s="503"/>
      <c r="D32" s="503"/>
      <c r="E32" s="503"/>
      <c r="F32" s="503"/>
      <c r="G32" s="503"/>
      <c r="H32" s="503"/>
      <c r="I32" s="503"/>
      <c r="J32" s="503"/>
      <c r="K32" s="504"/>
      <c r="L32" s="505" t="s">
        <v>350</v>
      </c>
      <c r="M32" s="506">
        <v>0</v>
      </c>
      <c r="N32" s="506">
        <v>0</v>
      </c>
      <c r="O32" s="507" t="s">
        <v>347</v>
      </c>
      <c r="P32" s="508">
        <f>P35</f>
        <v>162079.79999999999</v>
      </c>
      <c r="Q32" s="508">
        <f>Q33</f>
        <v>180000</v>
      </c>
      <c r="R32" s="509">
        <f>R33</f>
        <v>182000</v>
      </c>
    </row>
    <row r="33" spans="2:18" ht="12.75" x14ac:dyDescent="0.2">
      <c r="B33" s="510" t="s">
        <v>216</v>
      </c>
      <c r="C33" s="510"/>
      <c r="D33" s="510"/>
      <c r="E33" s="510"/>
      <c r="F33" s="510"/>
      <c r="G33" s="510"/>
      <c r="H33" s="510"/>
      <c r="I33" s="510"/>
      <c r="J33" s="510"/>
      <c r="K33" s="511"/>
      <c r="L33" s="512" t="s">
        <v>350</v>
      </c>
      <c r="M33" s="513">
        <v>10</v>
      </c>
      <c r="N33" s="513">
        <v>0</v>
      </c>
      <c r="O33" s="514" t="s">
        <v>347</v>
      </c>
      <c r="P33" s="515">
        <f>P35</f>
        <v>162079.79999999999</v>
      </c>
      <c r="Q33" s="515">
        <v>180000</v>
      </c>
      <c r="R33" s="516">
        <v>182000</v>
      </c>
    </row>
    <row r="34" spans="2:18" ht="12.75" x14ac:dyDescent="0.2">
      <c r="B34" s="510" t="s">
        <v>251</v>
      </c>
      <c r="C34" s="510"/>
      <c r="D34" s="510"/>
      <c r="E34" s="510"/>
      <c r="F34" s="510"/>
      <c r="G34" s="510"/>
      <c r="H34" s="510"/>
      <c r="I34" s="510"/>
      <c r="J34" s="510"/>
      <c r="K34" s="511"/>
      <c r="L34" s="512" t="s">
        <v>350</v>
      </c>
      <c r="M34" s="513">
        <v>10</v>
      </c>
      <c r="N34" s="513">
        <v>1</v>
      </c>
      <c r="O34" s="514" t="s">
        <v>347</v>
      </c>
      <c r="P34" s="515">
        <f>P35</f>
        <v>162079.79999999999</v>
      </c>
      <c r="Q34" s="515">
        <v>180000</v>
      </c>
      <c r="R34" s="516">
        <v>182000</v>
      </c>
    </row>
    <row r="35" spans="2:18" ht="12.75" x14ac:dyDescent="0.2">
      <c r="B35" s="510" t="s">
        <v>247</v>
      </c>
      <c r="C35" s="510"/>
      <c r="D35" s="510"/>
      <c r="E35" s="510"/>
      <c r="F35" s="510"/>
      <c r="G35" s="510"/>
      <c r="H35" s="510"/>
      <c r="I35" s="510"/>
      <c r="J35" s="510"/>
      <c r="K35" s="511"/>
      <c r="L35" s="512" t="s">
        <v>350</v>
      </c>
      <c r="M35" s="513">
        <v>10</v>
      </c>
      <c r="N35" s="513">
        <v>1</v>
      </c>
      <c r="O35" s="514" t="s">
        <v>351</v>
      </c>
      <c r="P35" s="515">
        <v>162079.79999999999</v>
      </c>
      <c r="Q35" s="515">
        <v>180000</v>
      </c>
      <c r="R35" s="516">
        <v>182000</v>
      </c>
    </row>
    <row r="36" spans="2:18" ht="12.75" x14ac:dyDescent="0.2">
      <c r="B36" s="529"/>
      <c r="C36" s="530" t="s">
        <v>352</v>
      </c>
      <c r="D36" s="531"/>
      <c r="E36" s="531"/>
      <c r="F36" s="531"/>
      <c r="G36" s="531"/>
      <c r="H36" s="532"/>
      <c r="I36" s="532"/>
      <c r="J36" s="532"/>
      <c r="K36" s="533"/>
      <c r="L36" s="498" t="s">
        <v>353</v>
      </c>
      <c r="M36" s="499">
        <v>0</v>
      </c>
      <c r="N36" s="499">
        <v>0</v>
      </c>
      <c r="O36" s="500">
        <v>0</v>
      </c>
      <c r="P36" s="501">
        <v>254900</v>
      </c>
      <c r="Q36" s="501">
        <f>Q37</f>
        <v>257600</v>
      </c>
      <c r="R36" s="502">
        <f>R37</f>
        <v>267800</v>
      </c>
    </row>
    <row r="37" spans="2:18" ht="12.75" x14ac:dyDescent="0.2">
      <c r="B37" s="503" t="s">
        <v>320</v>
      </c>
      <c r="C37" s="503"/>
      <c r="D37" s="503"/>
      <c r="E37" s="503"/>
      <c r="F37" s="503"/>
      <c r="G37" s="503"/>
      <c r="H37" s="503"/>
      <c r="I37" s="503"/>
      <c r="J37" s="503"/>
      <c r="K37" s="504"/>
      <c r="L37" s="505" t="s">
        <v>354</v>
      </c>
      <c r="M37" s="506">
        <v>0</v>
      </c>
      <c r="N37" s="506">
        <v>0</v>
      </c>
      <c r="O37" s="507" t="s">
        <v>347</v>
      </c>
      <c r="P37" s="508">
        <v>254900</v>
      </c>
      <c r="Q37" s="508">
        <v>257600</v>
      </c>
      <c r="R37" s="509">
        <f>R38</f>
        <v>267800</v>
      </c>
    </row>
    <row r="38" spans="2:18" ht="12.75" x14ac:dyDescent="0.2">
      <c r="B38" s="510" t="s">
        <v>230</v>
      </c>
      <c r="C38" s="510"/>
      <c r="D38" s="510"/>
      <c r="E38" s="510"/>
      <c r="F38" s="510"/>
      <c r="G38" s="510"/>
      <c r="H38" s="510"/>
      <c r="I38" s="510"/>
      <c r="J38" s="510"/>
      <c r="K38" s="511"/>
      <c r="L38" s="512" t="s">
        <v>354</v>
      </c>
      <c r="M38" s="513">
        <v>2</v>
      </c>
      <c r="N38" s="513">
        <v>0</v>
      </c>
      <c r="O38" s="514" t="s">
        <v>347</v>
      </c>
      <c r="P38" s="515">
        <v>254900</v>
      </c>
      <c r="Q38" s="515">
        <v>257600</v>
      </c>
      <c r="R38" s="516">
        <v>267800</v>
      </c>
    </row>
    <row r="39" spans="2:18" ht="12.75" x14ac:dyDescent="0.2">
      <c r="B39" s="510" t="s">
        <v>229</v>
      </c>
      <c r="C39" s="510"/>
      <c r="D39" s="510"/>
      <c r="E39" s="510"/>
      <c r="F39" s="510"/>
      <c r="G39" s="510"/>
      <c r="H39" s="510"/>
      <c r="I39" s="510"/>
      <c r="J39" s="510"/>
      <c r="K39" s="511"/>
      <c r="L39" s="512" t="s">
        <v>354</v>
      </c>
      <c r="M39" s="513">
        <v>2</v>
      </c>
      <c r="N39" s="513">
        <v>3</v>
      </c>
      <c r="O39" s="514" t="s">
        <v>347</v>
      </c>
      <c r="P39" s="515">
        <v>254900</v>
      </c>
      <c r="Q39" s="515">
        <v>257600</v>
      </c>
      <c r="R39" s="516">
        <v>267800</v>
      </c>
    </row>
    <row r="40" spans="2:18" ht="12.75" x14ac:dyDescent="0.2">
      <c r="B40" s="510" t="s">
        <v>276</v>
      </c>
      <c r="C40" s="510"/>
      <c r="D40" s="510"/>
      <c r="E40" s="510"/>
      <c r="F40" s="510"/>
      <c r="G40" s="510"/>
      <c r="H40" s="510"/>
      <c r="I40" s="510"/>
      <c r="J40" s="510"/>
      <c r="K40" s="511"/>
      <c r="L40" s="512" t="s">
        <v>354</v>
      </c>
      <c r="M40" s="513">
        <v>2</v>
      </c>
      <c r="N40" s="513">
        <v>3</v>
      </c>
      <c r="O40" s="514" t="s">
        <v>275</v>
      </c>
      <c r="P40" s="515">
        <v>254750</v>
      </c>
      <c r="Q40" s="515">
        <v>243747</v>
      </c>
      <c r="R40" s="516">
        <v>246078</v>
      </c>
    </row>
    <row r="41" spans="2:18" ht="12.75" x14ac:dyDescent="0.2">
      <c r="B41" s="510" t="s">
        <v>266</v>
      </c>
      <c r="C41" s="510"/>
      <c r="D41" s="510"/>
      <c r="E41" s="510"/>
      <c r="F41" s="510"/>
      <c r="G41" s="510"/>
      <c r="H41" s="510"/>
      <c r="I41" s="510"/>
      <c r="J41" s="510"/>
      <c r="K41" s="511"/>
      <c r="L41" s="512" t="s">
        <v>354</v>
      </c>
      <c r="M41" s="513">
        <v>2</v>
      </c>
      <c r="N41" s="513">
        <v>3</v>
      </c>
      <c r="O41" s="514" t="s">
        <v>253</v>
      </c>
      <c r="P41" s="515">
        <v>150</v>
      </c>
      <c r="Q41" s="515">
        <v>14126</v>
      </c>
      <c r="R41" s="516">
        <v>21722</v>
      </c>
    </row>
    <row r="42" spans="2:18" ht="12.75" x14ac:dyDescent="0.2">
      <c r="B42" s="529"/>
      <c r="C42" s="496" t="s">
        <v>274</v>
      </c>
      <c r="D42" s="496"/>
      <c r="E42" s="496"/>
      <c r="F42" s="496"/>
      <c r="G42" s="496"/>
      <c r="H42" s="496"/>
      <c r="I42" s="496"/>
      <c r="J42" s="496"/>
      <c r="K42" s="497"/>
      <c r="L42" s="498" t="s">
        <v>355</v>
      </c>
      <c r="M42" s="499">
        <v>0</v>
      </c>
      <c r="N42" s="499">
        <v>0</v>
      </c>
      <c r="O42" s="500">
        <v>0</v>
      </c>
      <c r="P42" s="501">
        <f>P46</f>
        <v>392626.38</v>
      </c>
      <c r="Q42" s="501">
        <v>390300</v>
      </c>
      <c r="R42" s="502">
        <v>390600</v>
      </c>
    </row>
    <row r="43" spans="2:18" ht="12.75" x14ac:dyDescent="0.2">
      <c r="B43" s="503" t="s">
        <v>317</v>
      </c>
      <c r="C43" s="503"/>
      <c r="D43" s="503"/>
      <c r="E43" s="503"/>
      <c r="F43" s="503"/>
      <c r="G43" s="503"/>
      <c r="H43" s="503"/>
      <c r="I43" s="503"/>
      <c r="J43" s="503"/>
      <c r="K43" s="504"/>
      <c r="L43" s="505" t="s">
        <v>356</v>
      </c>
      <c r="M43" s="506">
        <v>0</v>
      </c>
      <c r="N43" s="506">
        <v>0</v>
      </c>
      <c r="O43" s="507" t="s">
        <v>347</v>
      </c>
      <c r="P43" s="508">
        <f>P46</f>
        <v>392626.38</v>
      </c>
      <c r="Q43" s="508">
        <v>390300</v>
      </c>
      <c r="R43" s="509">
        <v>390600</v>
      </c>
    </row>
    <row r="44" spans="2:18" ht="12.75" x14ac:dyDescent="0.2">
      <c r="B44" s="510" t="s">
        <v>228</v>
      </c>
      <c r="C44" s="510"/>
      <c r="D44" s="510"/>
      <c r="E44" s="510"/>
      <c r="F44" s="510"/>
      <c r="G44" s="510"/>
      <c r="H44" s="510"/>
      <c r="I44" s="510"/>
      <c r="J44" s="510"/>
      <c r="K44" s="511"/>
      <c r="L44" s="512" t="s">
        <v>356</v>
      </c>
      <c r="M44" s="513">
        <v>3</v>
      </c>
      <c r="N44" s="513">
        <v>0</v>
      </c>
      <c r="O44" s="514" t="s">
        <v>347</v>
      </c>
      <c r="P44" s="515">
        <f>P46</f>
        <v>392626.38</v>
      </c>
      <c r="Q44" s="515">
        <v>390300</v>
      </c>
      <c r="R44" s="516">
        <v>390600</v>
      </c>
    </row>
    <row r="45" spans="2:18" ht="12.75" x14ac:dyDescent="0.2">
      <c r="B45" s="510" t="s">
        <v>357</v>
      </c>
      <c r="C45" s="510"/>
      <c r="D45" s="510"/>
      <c r="E45" s="510"/>
      <c r="F45" s="510"/>
      <c r="G45" s="510"/>
      <c r="H45" s="510"/>
      <c r="I45" s="510"/>
      <c r="J45" s="510"/>
      <c r="K45" s="511"/>
      <c r="L45" s="512" t="s">
        <v>356</v>
      </c>
      <c r="M45" s="513">
        <v>3</v>
      </c>
      <c r="N45" s="513">
        <v>10</v>
      </c>
      <c r="O45" s="514" t="s">
        <v>347</v>
      </c>
      <c r="P45" s="515">
        <f>P46</f>
        <v>392626.38</v>
      </c>
      <c r="Q45" s="515">
        <v>390300</v>
      </c>
      <c r="R45" s="516">
        <v>390600</v>
      </c>
    </row>
    <row r="46" spans="2:18" ht="12.75" x14ac:dyDescent="0.2">
      <c r="B46" s="510" t="s">
        <v>266</v>
      </c>
      <c r="C46" s="510"/>
      <c r="D46" s="510"/>
      <c r="E46" s="510"/>
      <c r="F46" s="510"/>
      <c r="G46" s="510"/>
      <c r="H46" s="510"/>
      <c r="I46" s="510"/>
      <c r="J46" s="510"/>
      <c r="K46" s="511"/>
      <c r="L46" s="512" t="s">
        <v>356</v>
      </c>
      <c r="M46" s="513">
        <v>3</v>
      </c>
      <c r="N46" s="513">
        <v>10</v>
      </c>
      <c r="O46" s="514" t="s">
        <v>253</v>
      </c>
      <c r="P46" s="515">
        <v>392626.38</v>
      </c>
      <c r="Q46" s="515">
        <v>390300</v>
      </c>
      <c r="R46" s="516">
        <v>390600</v>
      </c>
    </row>
    <row r="47" spans="2:18" ht="12.75" x14ac:dyDescent="0.2">
      <c r="B47" s="529"/>
      <c r="C47" s="496" t="s">
        <v>272</v>
      </c>
      <c r="D47" s="496"/>
      <c r="E47" s="496"/>
      <c r="F47" s="496"/>
      <c r="G47" s="496"/>
      <c r="H47" s="496"/>
      <c r="I47" s="496"/>
      <c r="J47" s="496"/>
      <c r="K47" s="497"/>
      <c r="L47" s="498" t="s">
        <v>358</v>
      </c>
      <c r="M47" s="499">
        <v>0</v>
      </c>
      <c r="N47" s="499">
        <v>0</v>
      </c>
      <c r="O47" s="500">
        <v>0</v>
      </c>
      <c r="P47" s="501">
        <f>P48</f>
        <v>2860</v>
      </c>
      <c r="Q47" s="501">
        <v>30000</v>
      </c>
      <c r="R47" s="502">
        <v>30000</v>
      </c>
    </row>
    <row r="48" spans="2:18" ht="12.75" x14ac:dyDescent="0.2">
      <c r="B48" s="503" t="s">
        <v>271</v>
      </c>
      <c r="C48" s="503"/>
      <c r="D48" s="503"/>
      <c r="E48" s="503"/>
      <c r="F48" s="503"/>
      <c r="G48" s="503"/>
      <c r="H48" s="503"/>
      <c r="I48" s="503"/>
      <c r="J48" s="503"/>
      <c r="K48" s="504"/>
      <c r="L48" s="505" t="s">
        <v>359</v>
      </c>
      <c r="M48" s="506">
        <v>0</v>
      </c>
      <c r="N48" s="506">
        <v>0</v>
      </c>
      <c r="O48" s="507" t="s">
        <v>347</v>
      </c>
      <c r="P48" s="508">
        <f>P49</f>
        <v>2860</v>
      </c>
      <c r="Q48" s="508">
        <v>30000</v>
      </c>
      <c r="R48" s="509">
        <v>30000</v>
      </c>
    </row>
    <row r="49" spans="2:18" ht="12.75" x14ac:dyDescent="0.2">
      <c r="B49" s="510" t="s">
        <v>228</v>
      </c>
      <c r="C49" s="510"/>
      <c r="D49" s="510"/>
      <c r="E49" s="510"/>
      <c r="F49" s="510"/>
      <c r="G49" s="510"/>
      <c r="H49" s="510"/>
      <c r="I49" s="510"/>
      <c r="J49" s="510"/>
      <c r="K49" s="511"/>
      <c r="L49" s="512" t="s">
        <v>359</v>
      </c>
      <c r="M49" s="513">
        <v>3</v>
      </c>
      <c r="N49" s="513">
        <v>0</v>
      </c>
      <c r="O49" s="514" t="s">
        <v>347</v>
      </c>
      <c r="P49" s="515">
        <f>P50</f>
        <v>2860</v>
      </c>
      <c r="Q49" s="515">
        <v>30000</v>
      </c>
      <c r="R49" s="516">
        <v>30000</v>
      </c>
    </row>
    <row r="50" spans="2:18" ht="12.75" x14ac:dyDescent="0.2">
      <c r="B50" s="510" t="s">
        <v>226</v>
      </c>
      <c r="C50" s="510"/>
      <c r="D50" s="510"/>
      <c r="E50" s="510"/>
      <c r="F50" s="510"/>
      <c r="G50" s="510"/>
      <c r="H50" s="510"/>
      <c r="I50" s="510"/>
      <c r="J50" s="510"/>
      <c r="K50" s="511"/>
      <c r="L50" s="512" t="s">
        <v>359</v>
      </c>
      <c r="M50" s="513">
        <v>3</v>
      </c>
      <c r="N50" s="513">
        <v>14</v>
      </c>
      <c r="O50" s="514" t="s">
        <v>347</v>
      </c>
      <c r="P50" s="515">
        <f>P51</f>
        <v>2860</v>
      </c>
      <c r="Q50" s="515">
        <v>30000</v>
      </c>
      <c r="R50" s="516">
        <v>30000</v>
      </c>
    </row>
    <row r="51" spans="2:18" ht="12.75" x14ac:dyDescent="0.2">
      <c r="B51" s="510" t="s">
        <v>266</v>
      </c>
      <c r="C51" s="510"/>
      <c r="D51" s="510"/>
      <c r="E51" s="510"/>
      <c r="F51" s="510"/>
      <c r="G51" s="510"/>
      <c r="H51" s="510"/>
      <c r="I51" s="510"/>
      <c r="J51" s="510"/>
      <c r="K51" s="511"/>
      <c r="L51" s="512" t="s">
        <v>359</v>
      </c>
      <c r="M51" s="513">
        <v>3</v>
      </c>
      <c r="N51" s="513">
        <v>14</v>
      </c>
      <c r="O51" s="514" t="s">
        <v>253</v>
      </c>
      <c r="P51" s="515">
        <v>2860</v>
      </c>
      <c r="Q51" s="515">
        <v>30000</v>
      </c>
      <c r="R51" s="516">
        <v>30000</v>
      </c>
    </row>
    <row r="52" spans="2:18" ht="12.75" x14ac:dyDescent="0.2">
      <c r="B52" s="529"/>
      <c r="C52" s="496" t="s">
        <v>270</v>
      </c>
      <c r="D52" s="496"/>
      <c r="E52" s="496"/>
      <c r="F52" s="496"/>
      <c r="G52" s="496"/>
      <c r="H52" s="496"/>
      <c r="I52" s="496"/>
      <c r="J52" s="496"/>
      <c r="K52" s="497"/>
      <c r="L52" s="498" t="s">
        <v>360</v>
      </c>
      <c r="M52" s="499">
        <v>0</v>
      </c>
      <c r="N52" s="499">
        <v>0</v>
      </c>
      <c r="O52" s="500">
        <v>0</v>
      </c>
      <c r="P52" s="501">
        <f>P53+P61+P57</f>
        <v>6433844.5</v>
      </c>
      <c r="Q52" s="501">
        <f>Q53</f>
        <v>1222000</v>
      </c>
      <c r="R52" s="502">
        <f>R53</f>
        <v>1271000</v>
      </c>
    </row>
    <row r="53" spans="2:18" ht="12.75" x14ac:dyDescent="0.2">
      <c r="B53" s="503" t="s">
        <v>361</v>
      </c>
      <c r="C53" s="503"/>
      <c r="D53" s="503"/>
      <c r="E53" s="503"/>
      <c r="F53" s="503"/>
      <c r="G53" s="503"/>
      <c r="H53" s="503"/>
      <c r="I53" s="503"/>
      <c r="J53" s="503"/>
      <c r="K53" s="504"/>
      <c r="L53" s="505" t="s">
        <v>362</v>
      </c>
      <c r="M53" s="506">
        <v>0</v>
      </c>
      <c r="N53" s="506">
        <v>0</v>
      </c>
      <c r="O53" s="507" t="s">
        <v>347</v>
      </c>
      <c r="P53" s="508">
        <f>P56</f>
        <v>3220568.5</v>
      </c>
      <c r="Q53" s="508">
        <v>1222000</v>
      </c>
      <c r="R53" s="509">
        <v>1271000</v>
      </c>
    </row>
    <row r="54" spans="2:18" ht="12.75" x14ac:dyDescent="0.2">
      <c r="B54" s="510" t="s">
        <v>225</v>
      </c>
      <c r="C54" s="510"/>
      <c r="D54" s="510"/>
      <c r="E54" s="510"/>
      <c r="F54" s="510"/>
      <c r="G54" s="510"/>
      <c r="H54" s="510"/>
      <c r="I54" s="510"/>
      <c r="J54" s="510"/>
      <c r="K54" s="511"/>
      <c r="L54" s="512" t="s">
        <v>362</v>
      </c>
      <c r="M54" s="513">
        <v>4</v>
      </c>
      <c r="N54" s="513">
        <v>0</v>
      </c>
      <c r="O54" s="514" t="s">
        <v>347</v>
      </c>
      <c r="P54" s="515">
        <f>P56</f>
        <v>3220568.5</v>
      </c>
      <c r="Q54" s="515">
        <v>1222000</v>
      </c>
      <c r="R54" s="516">
        <v>1271000</v>
      </c>
    </row>
    <row r="55" spans="2:18" ht="12.75" x14ac:dyDescent="0.2">
      <c r="B55" s="510" t="s">
        <v>224</v>
      </c>
      <c r="C55" s="510"/>
      <c r="D55" s="510"/>
      <c r="E55" s="510"/>
      <c r="F55" s="510"/>
      <c r="G55" s="510"/>
      <c r="H55" s="510"/>
      <c r="I55" s="510"/>
      <c r="J55" s="510"/>
      <c r="K55" s="511"/>
      <c r="L55" s="512" t="s">
        <v>362</v>
      </c>
      <c r="M55" s="513">
        <v>4</v>
      </c>
      <c r="N55" s="513">
        <v>9</v>
      </c>
      <c r="O55" s="514" t="s">
        <v>347</v>
      </c>
      <c r="P55" s="515">
        <f>P56</f>
        <v>3220568.5</v>
      </c>
      <c r="Q55" s="515">
        <v>1222000</v>
      </c>
      <c r="R55" s="516">
        <v>1271000</v>
      </c>
    </row>
    <row r="56" spans="2:18" ht="12.75" x14ac:dyDescent="0.2">
      <c r="B56" s="510" t="s">
        <v>266</v>
      </c>
      <c r="C56" s="510"/>
      <c r="D56" s="510"/>
      <c r="E56" s="510"/>
      <c r="F56" s="510"/>
      <c r="G56" s="510"/>
      <c r="H56" s="510"/>
      <c r="I56" s="510"/>
      <c r="J56" s="510"/>
      <c r="K56" s="511"/>
      <c r="L56" s="512" t="s">
        <v>362</v>
      </c>
      <c r="M56" s="513">
        <v>4</v>
      </c>
      <c r="N56" s="513">
        <v>9</v>
      </c>
      <c r="O56" s="514" t="s">
        <v>253</v>
      </c>
      <c r="P56" s="515">
        <v>3220568.5</v>
      </c>
      <c r="Q56" s="515">
        <v>1222000</v>
      </c>
      <c r="R56" s="516">
        <v>1271000</v>
      </c>
    </row>
    <row r="57" spans="2:18" ht="12.75" x14ac:dyDescent="0.2">
      <c r="B57" s="518" t="s">
        <v>268</v>
      </c>
      <c r="C57" s="519"/>
      <c r="D57" s="519"/>
      <c r="E57" s="519"/>
      <c r="F57" s="519"/>
      <c r="G57" s="534"/>
      <c r="H57" s="535"/>
      <c r="I57" s="535"/>
      <c r="J57" s="535"/>
      <c r="K57" s="536"/>
      <c r="L57" s="537">
        <v>6750097060</v>
      </c>
      <c r="M57" s="506">
        <v>0</v>
      </c>
      <c r="N57" s="506">
        <v>0</v>
      </c>
      <c r="O57" s="524">
        <v>0</v>
      </c>
      <c r="P57" s="508">
        <v>200000</v>
      </c>
      <c r="Q57" s="508">
        <v>0</v>
      </c>
      <c r="R57" s="509">
        <v>0</v>
      </c>
    </row>
    <row r="58" spans="2:18" ht="12.75" x14ac:dyDescent="0.2">
      <c r="B58" s="525" t="s">
        <v>225</v>
      </c>
      <c r="C58" s="526"/>
      <c r="D58" s="526"/>
      <c r="E58" s="526"/>
      <c r="F58" s="526"/>
      <c r="G58" s="538"/>
      <c r="H58" s="535"/>
      <c r="I58" s="535"/>
      <c r="J58" s="535"/>
      <c r="K58" s="536"/>
      <c r="L58" s="539">
        <v>6750097060</v>
      </c>
      <c r="M58" s="513">
        <v>4</v>
      </c>
      <c r="N58" s="513">
        <v>0</v>
      </c>
      <c r="O58" s="517">
        <v>0</v>
      </c>
      <c r="P58" s="515">
        <v>200000</v>
      </c>
      <c r="Q58" s="515">
        <v>0</v>
      </c>
      <c r="R58" s="516">
        <v>0</v>
      </c>
    </row>
    <row r="59" spans="2:18" ht="12.75" x14ac:dyDescent="0.2">
      <c r="B59" s="525" t="s">
        <v>224</v>
      </c>
      <c r="C59" s="526"/>
      <c r="D59" s="526"/>
      <c r="E59" s="526"/>
      <c r="F59" s="526"/>
      <c r="G59" s="538"/>
      <c r="H59" s="535"/>
      <c r="I59" s="535"/>
      <c r="J59" s="535"/>
      <c r="K59" s="536"/>
      <c r="L59" s="539">
        <v>6750097060</v>
      </c>
      <c r="M59" s="513">
        <v>4</v>
      </c>
      <c r="N59" s="513">
        <v>9</v>
      </c>
      <c r="O59" s="517">
        <v>0</v>
      </c>
      <c r="P59" s="515">
        <v>200000</v>
      </c>
      <c r="Q59" s="515">
        <v>0</v>
      </c>
      <c r="R59" s="516">
        <v>0</v>
      </c>
    </row>
    <row r="60" spans="2:18" ht="12.75" x14ac:dyDescent="0.2">
      <c r="B60" s="525" t="s">
        <v>266</v>
      </c>
      <c r="C60" s="526"/>
      <c r="D60" s="526"/>
      <c r="E60" s="526"/>
      <c r="F60" s="526"/>
      <c r="G60" s="538"/>
      <c r="H60" s="535"/>
      <c r="I60" s="535"/>
      <c r="J60" s="535"/>
      <c r="K60" s="536"/>
      <c r="L60" s="539">
        <v>6750097060</v>
      </c>
      <c r="M60" s="513">
        <v>4</v>
      </c>
      <c r="N60" s="513">
        <v>9</v>
      </c>
      <c r="O60" s="517">
        <v>240</v>
      </c>
      <c r="P60" s="515">
        <v>200000</v>
      </c>
      <c r="Q60" s="515">
        <v>0</v>
      </c>
      <c r="R60" s="516">
        <v>0</v>
      </c>
    </row>
    <row r="61" spans="2:18" ht="12.75" x14ac:dyDescent="0.2">
      <c r="B61" s="540"/>
      <c r="C61" s="541"/>
      <c r="D61" s="542" t="s">
        <v>316</v>
      </c>
      <c r="E61" s="542"/>
      <c r="F61" s="542"/>
      <c r="G61" s="542"/>
      <c r="H61" s="542"/>
      <c r="I61" s="542"/>
      <c r="J61" s="542"/>
      <c r="K61" s="543"/>
      <c r="L61" s="505" t="s">
        <v>363</v>
      </c>
      <c r="M61" s="506">
        <v>0</v>
      </c>
      <c r="N61" s="506">
        <v>0</v>
      </c>
      <c r="O61" s="507">
        <v>0</v>
      </c>
      <c r="P61" s="508">
        <v>3013276</v>
      </c>
      <c r="Q61" s="508">
        <v>0</v>
      </c>
      <c r="R61" s="509">
        <v>0</v>
      </c>
    </row>
    <row r="62" spans="2:18" ht="12.75" x14ac:dyDescent="0.2">
      <c r="B62" s="503" t="s">
        <v>316</v>
      </c>
      <c r="C62" s="503"/>
      <c r="D62" s="503"/>
      <c r="E62" s="503"/>
      <c r="F62" s="503"/>
      <c r="G62" s="503"/>
      <c r="H62" s="503"/>
      <c r="I62" s="503"/>
      <c r="J62" s="503"/>
      <c r="K62" s="504"/>
      <c r="L62" s="505" t="s">
        <v>265</v>
      </c>
      <c r="M62" s="506">
        <v>0</v>
      </c>
      <c r="N62" s="506">
        <v>0</v>
      </c>
      <c r="O62" s="507" t="s">
        <v>347</v>
      </c>
      <c r="P62" s="508">
        <v>3013276</v>
      </c>
      <c r="Q62" s="508">
        <v>0</v>
      </c>
      <c r="R62" s="509">
        <v>0</v>
      </c>
    </row>
    <row r="63" spans="2:18" ht="12.75" x14ac:dyDescent="0.2">
      <c r="B63" s="510" t="s">
        <v>225</v>
      </c>
      <c r="C63" s="510"/>
      <c r="D63" s="510"/>
      <c r="E63" s="510"/>
      <c r="F63" s="510"/>
      <c r="G63" s="510"/>
      <c r="H63" s="510"/>
      <c r="I63" s="510"/>
      <c r="J63" s="510"/>
      <c r="K63" s="511"/>
      <c r="L63" s="512" t="s">
        <v>265</v>
      </c>
      <c r="M63" s="513">
        <v>4</v>
      </c>
      <c r="N63" s="513">
        <v>0</v>
      </c>
      <c r="O63" s="514" t="s">
        <v>347</v>
      </c>
      <c r="P63" s="515">
        <v>3013276</v>
      </c>
      <c r="Q63" s="515">
        <v>0</v>
      </c>
      <c r="R63" s="516">
        <v>0</v>
      </c>
    </row>
    <row r="64" spans="2:18" ht="12.75" x14ac:dyDescent="0.2">
      <c r="B64" s="510" t="s">
        <v>224</v>
      </c>
      <c r="C64" s="510"/>
      <c r="D64" s="510"/>
      <c r="E64" s="510"/>
      <c r="F64" s="510"/>
      <c r="G64" s="510"/>
      <c r="H64" s="510"/>
      <c r="I64" s="510"/>
      <c r="J64" s="510"/>
      <c r="K64" s="511"/>
      <c r="L64" s="512" t="s">
        <v>265</v>
      </c>
      <c r="M64" s="513">
        <v>4</v>
      </c>
      <c r="N64" s="513">
        <v>9</v>
      </c>
      <c r="O64" s="514" t="s">
        <v>347</v>
      </c>
      <c r="P64" s="515">
        <v>3013276</v>
      </c>
      <c r="Q64" s="515">
        <v>0</v>
      </c>
      <c r="R64" s="516">
        <v>0</v>
      </c>
    </row>
    <row r="65" spans="2:18" ht="12.75" x14ac:dyDescent="0.2">
      <c r="B65" s="510" t="s">
        <v>266</v>
      </c>
      <c r="C65" s="510"/>
      <c r="D65" s="510"/>
      <c r="E65" s="510"/>
      <c r="F65" s="510"/>
      <c r="G65" s="510"/>
      <c r="H65" s="510"/>
      <c r="I65" s="510"/>
      <c r="J65" s="510"/>
      <c r="K65" s="511"/>
      <c r="L65" s="512" t="s">
        <v>265</v>
      </c>
      <c r="M65" s="513">
        <v>4</v>
      </c>
      <c r="N65" s="513">
        <v>9</v>
      </c>
      <c r="O65" s="514" t="s">
        <v>253</v>
      </c>
      <c r="P65" s="515">
        <v>3013276</v>
      </c>
      <c r="Q65" s="515">
        <v>0</v>
      </c>
      <c r="R65" s="516">
        <v>0</v>
      </c>
    </row>
    <row r="66" spans="2:18" ht="12.75" x14ac:dyDescent="0.2">
      <c r="B66" s="529"/>
      <c r="C66" s="496" t="s">
        <v>264</v>
      </c>
      <c r="D66" s="496"/>
      <c r="E66" s="496"/>
      <c r="F66" s="496"/>
      <c r="G66" s="496"/>
      <c r="H66" s="496"/>
      <c r="I66" s="496"/>
      <c r="J66" s="496"/>
      <c r="K66" s="497"/>
      <c r="L66" s="498" t="s">
        <v>364</v>
      </c>
      <c r="M66" s="499">
        <v>0</v>
      </c>
      <c r="N66" s="499">
        <v>0</v>
      </c>
      <c r="O66" s="500">
        <v>0</v>
      </c>
      <c r="P66" s="501">
        <f>P70</f>
        <v>1250287.94</v>
      </c>
      <c r="Q66" s="501">
        <v>2588910</v>
      </c>
      <c r="R66" s="502">
        <v>2358008</v>
      </c>
    </row>
    <row r="67" spans="2:18" ht="12.75" x14ac:dyDescent="0.2">
      <c r="B67" s="503" t="s">
        <v>315</v>
      </c>
      <c r="C67" s="503"/>
      <c r="D67" s="503"/>
      <c r="E67" s="503"/>
      <c r="F67" s="503"/>
      <c r="G67" s="503"/>
      <c r="H67" s="503"/>
      <c r="I67" s="503"/>
      <c r="J67" s="503"/>
      <c r="K67" s="504"/>
      <c r="L67" s="505" t="s">
        <v>365</v>
      </c>
      <c r="M67" s="506">
        <v>0</v>
      </c>
      <c r="N67" s="506">
        <v>0</v>
      </c>
      <c r="O67" s="507" t="s">
        <v>347</v>
      </c>
      <c r="P67" s="508">
        <f>P70</f>
        <v>1250287.94</v>
      </c>
      <c r="Q67" s="515">
        <v>2588910</v>
      </c>
      <c r="R67" s="516">
        <v>2358008</v>
      </c>
    </row>
    <row r="68" spans="2:18" ht="12.75" x14ac:dyDescent="0.2">
      <c r="B68" s="510" t="s">
        <v>222</v>
      </c>
      <c r="C68" s="510"/>
      <c r="D68" s="510"/>
      <c r="E68" s="510"/>
      <c r="F68" s="510"/>
      <c r="G68" s="510"/>
      <c r="H68" s="510"/>
      <c r="I68" s="510"/>
      <c r="J68" s="510"/>
      <c r="K68" s="511"/>
      <c r="L68" s="512" t="s">
        <v>365</v>
      </c>
      <c r="M68" s="513">
        <v>5</v>
      </c>
      <c r="N68" s="513">
        <v>0</v>
      </c>
      <c r="O68" s="514" t="s">
        <v>347</v>
      </c>
      <c r="P68" s="515">
        <f>P70</f>
        <v>1250287.94</v>
      </c>
      <c r="Q68" s="515">
        <v>2588910</v>
      </c>
      <c r="R68" s="516">
        <v>2358008</v>
      </c>
    </row>
    <row r="69" spans="2:18" ht="12.75" x14ac:dyDescent="0.2">
      <c r="B69" s="510" t="s">
        <v>219</v>
      </c>
      <c r="C69" s="510"/>
      <c r="D69" s="510"/>
      <c r="E69" s="510"/>
      <c r="F69" s="510"/>
      <c r="G69" s="510"/>
      <c r="H69" s="510"/>
      <c r="I69" s="510"/>
      <c r="J69" s="510"/>
      <c r="K69" s="511"/>
      <c r="L69" s="512" t="s">
        <v>365</v>
      </c>
      <c r="M69" s="513">
        <v>5</v>
      </c>
      <c r="N69" s="513">
        <v>3</v>
      </c>
      <c r="O69" s="514" t="s">
        <v>347</v>
      </c>
      <c r="P69" s="515">
        <f>P70</f>
        <v>1250287.94</v>
      </c>
      <c r="Q69" s="515">
        <v>2588910</v>
      </c>
      <c r="R69" s="516">
        <v>2358008</v>
      </c>
    </row>
    <row r="70" spans="2:18" ht="12.75" x14ac:dyDescent="0.2">
      <c r="B70" s="510" t="s">
        <v>266</v>
      </c>
      <c r="C70" s="510"/>
      <c r="D70" s="510"/>
      <c r="E70" s="510"/>
      <c r="F70" s="510"/>
      <c r="G70" s="510"/>
      <c r="H70" s="510"/>
      <c r="I70" s="510"/>
      <c r="J70" s="510"/>
      <c r="K70" s="511"/>
      <c r="L70" s="512" t="s">
        <v>365</v>
      </c>
      <c r="M70" s="513">
        <v>5</v>
      </c>
      <c r="N70" s="513">
        <v>3</v>
      </c>
      <c r="O70" s="514" t="s">
        <v>253</v>
      </c>
      <c r="P70" s="515">
        <v>1250287.94</v>
      </c>
      <c r="Q70" s="515">
        <v>2588910</v>
      </c>
      <c r="R70" s="516">
        <v>2358008</v>
      </c>
    </row>
    <row r="71" spans="2:18" ht="12.75" x14ac:dyDescent="0.2">
      <c r="B71" s="529"/>
      <c r="C71" s="496" t="s">
        <v>258</v>
      </c>
      <c r="D71" s="496"/>
      <c r="E71" s="496"/>
      <c r="F71" s="496"/>
      <c r="G71" s="496"/>
      <c r="H71" s="496"/>
      <c r="I71" s="496"/>
      <c r="J71" s="496"/>
      <c r="K71" s="497"/>
      <c r="L71" s="498" t="s">
        <v>366</v>
      </c>
      <c r="M71" s="499">
        <v>0</v>
      </c>
      <c r="N71" s="499">
        <v>0</v>
      </c>
      <c r="O71" s="500">
        <v>0</v>
      </c>
      <c r="P71" s="501">
        <f>P72+P76+P80</f>
        <v>2799128.87</v>
      </c>
      <c r="Q71" s="501">
        <f>Q72+Q80</f>
        <v>2740500</v>
      </c>
      <c r="R71" s="502">
        <f>R72+R80</f>
        <v>2760500</v>
      </c>
    </row>
    <row r="72" spans="2:18" ht="12.75" x14ac:dyDescent="0.2">
      <c r="B72" s="503" t="s">
        <v>311</v>
      </c>
      <c r="C72" s="503"/>
      <c r="D72" s="503"/>
      <c r="E72" s="503"/>
      <c r="F72" s="503"/>
      <c r="G72" s="503"/>
      <c r="H72" s="503"/>
      <c r="I72" s="503"/>
      <c r="J72" s="503"/>
      <c r="K72" s="504"/>
      <c r="L72" s="505" t="s">
        <v>367</v>
      </c>
      <c r="M72" s="506">
        <v>0</v>
      </c>
      <c r="N72" s="506">
        <v>0</v>
      </c>
      <c r="O72" s="507" t="s">
        <v>347</v>
      </c>
      <c r="P72" s="508">
        <v>1856200</v>
      </c>
      <c r="Q72" s="508">
        <v>2120500</v>
      </c>
      <c r="R72" s="509">
        <v>2120500</v>
      </c>
    </row>
    <row r="73" spans="2:18" ht="12.75" x14ac:dyDescent="0.2">
      <c r="B73" s="510" t="s">
        <v>218</v>
      </c>
      <c r="C73" s="510"/>
      <c r="D73" s="510"/>
      <c r="E73" s="510"/>
      <c r="F73" s="510"/>
      <c r="G73" s="510"/>
      <c r="H73" s="510"/>
      <c r="I73" s="510"/>
      <c r="J73" s="510"/>
      <c r="K73" s="511"/>
      <c r="L73" s="512" t="s">
        <v>367</v>
      </c>
      <c r="M73" s="513">
        <v>8</v>
      </c>
      <c r="N73" s="513">
        <v>0</v>
      </c>
      <c r="O73" s="514" t="s">
        <v>347</v>
      </c>
      <c r="P73" s="515">
        <v>1856200</v>
      </c>
      <c r="Q73" s="515">
        <v>2120500</v>
      </c>
      <c r="R73" s="516">
        <v>2120500</v>
      </c>
    </row>
    <row r="74" spans="2:18" ht="12.75" x14ac:dyDescent="0.2">
      <c r="B74" s="510" t="s">
        <v>259</v>
      </c>
      <c r="C74" s="510"/>
      <c r="D74" s="510"/>
      <c r="E74" s="510"/>
      <c r="F74" s="510"/>
      <c r="G74" s="510"/>
      <c r="H74" s="510"/>
      <c r="I74" s="510"/>
      <c r="J74" s="510"/>
      <c r="K74" s="511"/>
      <c r="L74" s="512" t="s">
        <v>367</v>
      </c>
      <c r="M74" s="513">
        <v>8</v>
      </c>
      <c r="N74" s="513">
        <v>1</v>
      </c>
      <c r="O74" s="514" t="s">
        <v>347</v>
      </c>
      <c r="P74" s="515">
        <v>1856200</v>
      </c>
      <c r="Q74" s="515">
        <v>2120500</v>
      </c>
      <c r="R74" s="516">
        <v>2120500</v>
      </c>
    </row>
    <row r="75" spans="2:18" ht="12.75" x14ac:dyDescent="0.2">
      <c r="B75" s="510" t="s">
        <v>65</v>
      </c>
      <c r="C75" s="510"/>
      <c r="D75" s="510"/>
      <c r="E75" s="510"/>
      <c r="F75" s="510"/>
      <c r="G75" s="510"/>
      <c r="H75" s="510"/>
      <c r="I75" s="510"/>
      <c r="J75" s="510"/>
      <c r="K75" s="511"/>
      <c r="L75" s="512" t="s">
        <v>367</v>
      </c>
      <c r="M75" s="513">
        <v>8</v>
      </c>
      <c r="N75" s="513">
        <v>1</v>
      </c>
      <c r="O75" s="514" t="s">
        <v>287</v>
      </c>
      <c r="P75" s="515">
        <v>1856200</v>
      </c>
      <c r="Q75" s="515">
        <v>2120500</v>
      </c>
      <c r="R75" s="516">
        <v>2120500</v>
      </c>
    </row>
    <row r="76" spans="2:18" ht="12.75" x14ac:dyDescent="0.2">
      <c r="B76" s="518" t="s">
        <v>256</v>
      </c>
      <c r="C76" s="519"/>
      <c r="D76" s="519"/>
      <c r="E76" s="519"/>
      <c r="F76" s="519"/>
      <c r="G76" s="520"/>
      <c r="H76" s="521"/>
      <c r="I76" s="521"/>
      <c r="J76" s="521"/>
      <c r="K76" s="522"/>
      <c r="L76" s="537">
        <v>6770097030</v>
      </c>
      <c r="M76" s="506">
        <v>0</v>
      </c>
      <c r="N76" s="506">
        <v>0</v>
      </c>
      <c r="O76" s="524">
        <v>0</v>
      </c>
      <c r="P76" s="508">
        <v>264300</v>
      </c>
      <c r="Q76" s="508">
        <v>0</v>
      </c>
      <c r="R76" s="509">
        <v>0</v>
      </c>
    </row>
    <row r="77" spans="2:18" ht="12.75" x14ac:dyDescent="0.2">
      <c r="B77" s="510" t="s">
        <v>218</v>
      </c>
      <c r="C77" s="510"/>
      <c r="D77" s="510"/>
      <c r="E77" s="510"/>
      <c r="F77" s="510"/>
      <c r="G77" s="510"/>
      <c r="H77" s="510"/>
      <c r="I77" s="510"/>
      <c r="J77" s="510"/>
      <c r="K77" s="511"/>
      <c r="L77" s="539">
        <v>6770097030</v>
      </c>
      <c r="M77" s="513">
        <v>8</v>
      </c>
      <c r="N77" s="513">
        <v>0</v>
      </c>
      <c r="O77" s="514" t="s">
        <v>347</v>
      </c>
      <c r="P77" s="515">
        <v>264300</v>
      </c>
      <c r="Q77" s="515">
        <v>0</v>
      </c>
      <c r="R77" s="516">
        <v>0</v>
      </c>
    </row>
    <row r="78" spans="2:18" ht="12.75" x14ac:dyDescent="0.2">
      <c r="B78" s="510" t="s">
        <v>259</v>
      </c>
      <c r="C78" s="510"/>
      <c r="D78" s="510"/>
      <c r="E78" s="510"/>
      <c r="F78" s="510"/>
      <c r="G78" s="510"/>
      <c r="H78" s="510"/>
      <c r="I78" s="510"/>
      <c r="J78" s="510"/>
      <c r="K78" s="511"/>
      <c r="L78" s="539">
        <v>6770097030</v>
      </c>
      <c r="M78" s="513">
        <v>8</v>
      </c>
      <c r="N78" s="513">
        <v>1</v>
      </c>
      <c r="O78" s="514" t="s">
        <v>347</v>
      </c>
      <c r="P78" s="515">
        <v>264300</v>
      </c>
      <c r="Q78" s="515">
        <v>0</v>
      </c>
      <c r="R78" s="516">
        <v>0</v>
      </c>
    </row>
    <row r="79" spans="2:18" ht="12.75" x14ac:dyDescent="0.2">
      <c r="B79" s="510" t="s">
        <v>65</v>
      </c>
      <c r="C79" s="510"/>
      <c r="D79" s="510"/>
      <c r="E79" s="510"/>
      <c r="F79" s="510"/>
      <c r="G79" s="510"/>
      <c r="H79" s="510"/>
      <c r="I79" s="510"/>
      <c r="J79" s="510"/>
      <c r="K79" s="511"/>
      <c r="L79" s="539">
        <v>6770097030</v>
      </c>
      <c r="M79" s="513">
        <v>8</v>
      </c>
      <c r="N79" s="513">
        <v>1</v>
      </c>
      <c r="O79" s="514" t="s">
        <v>287</v>
      </c>
      <c r="P79" s="515">
        <v>264300</v>
      </c>
      <c r="Q79" s="515">
        <v>0</v>
      </c>
      <c r="R79" s="516">
        <v>0</v>
      </c>
    </row>
    <row r="80" spans="2:18" ht="12.75" x14ac:dyDescent="0.2">
      <c r="B80" s="504" t="s">
        <v>255</v>
      </c>
      <c r="C80" s="544"/>
      <c r="D80" s="544"/>
      <c r="E80" s="544"/>
      <c r="F80" s="544"/>
      <c r="G80" s="544"/>
      <c r="H80" s="544"/>
      <c r="I80" s="544"/>
      <c r="J80" s="544"/>
      <c r="K80" s="545"/>
      <c r="L80" s="505" t="s">
        <v>368</v>
      </c>
      <c r="M80" s="506">
        <v>0</v>
      </c>
      <c r="N80" s="506">
        <v>0</v>
      </c>
      <c r="O80" s="507" t="s">
        <v>347</v>
      </c>
      <c r="P80" s="508">
        <f>P83</f>
        <v>678628.87</v>
      </c>
      <c r="Q80" s="508">
        <v>620000</v>
      </c>
      <c r="R80" s="509">
        <v>640000</v>
      </c>
    </row>
    <row r="81" spans="2:18" ht="12.75" x14ac:dyDescent="0.2">
      <c r="B81" s="511" t="s">
        <v>218</v>
      </c>
      <c r="C81" s="546"/>
      <c r="D81" s="546"/>
      <c r="E81" s="546"/>
      <c r="F81" s="546"/>
      <c r="G81" s="546"/>
      <c r="H81" s="546"/>
      <c r="I81" s="546"/>
      <c r="J81" s="546"/>
      <c r="K81" s="547"/>
      <c r="L81" s="512" t="s">
        <v>368</v>
      </c>
      <c r="M81" s="513">
        <v>8</v>
      </c>
      <c r="N81" s="513">
        <v>0</v>
      </c>
      <c r="O81" s="514" t="s">
        <v>347</v>
      </c>
      <c r="P81" s="515">
        <f>P83</f>
        <v>678628.87</v>
      </c>
      <c r="Q81" s="515">
        <v>620000</v>
      </c>
      <c r="R81" s="516">
        <v>640000</v>
      </c>
    </row>
    <row r="82" spans="2:18" ht="12.75" x14ac:dyDescent="0.2">
      <c r="B82" s="511" t="s">
        <v>259</v>
      </c>
      <c r="C82" s="546"/>
      <c r="D82" s="546"/>
      <c r="E82" s="546"/>
      <c r="F82" s="546"/>
      <c r="G82" s="546"/>
      <c r="H82" s="546"/>
      <c r="I82" s="546"/>
      <c r="J82" s="546"/>
      <c r="K82" s="547"/>
      <c r="L82" s="512" t="s">
        <v>368</v>
      </c>
      <c r="M82" s="513">
        <v>8</v>
      </c>
      <c r="N82" s="513">
        <v>1</v>
      </c>
      <c r="O82" s="514" t="s">
        <v>347</v>
      </c>
      <c r="P82" s="515">
        <v>647109.76</v>
      </c>
      <c r="Q82" s="515">
        <v>620000</v>
      </c>
      <c r="R82" s="516">
        <v>640000</v>
      </c>
    </row>
    <row r="83" spans="2:18" ht="12.75" x14ac:dyDescent="0.2">
      <c r="B83" s="511" t="s">
        <v>266</v>
      </c>
      <c r="C83" s="546"/>
      <c r="D83" s="546"/>
      <c r="E83" s="546"/>
      <c r="F83" s="546"/>
      <c r="G83" s="546"/>
      <c r="H83" s="546"/>
      <c r="I83" s="546"/>
      <c r="J83" s="546"/>
      <c r="K83" s="547"/>
      <c r="L83" s="512" t="s">
        <v>368</v>
      </c>
      <c r="M83" s="513">
        <v>8</v>
      </c>
      <c r="N83" s="513">
        <v>1</v>
      </c>
      <c r="O83" s="514" t="s">
        <v>253</v>
      </c>
      <c r="P83" s="515">
        <v>678628.87</v>
      </c>
      <c r="Q83" s="515">
        <v>620000</v>
      </c>
      <c r="R83" s="516">
        <v>640000</v>
      </c>
    </row>
    <row r="84" spans="2:18" ht="12.75" x14ac:dyDescent="0.2">
      <c r="B84" s="529"/>
      <c r="C84" s="497" t="s">
        <v>262</v>
      </c>
      <c r="D84" s="548"/>
      <c r="E84" s="548"/>
      <c r="F84" s="548"/>
      <c r="G84" s="548"/>
      <c r="H84" s="548"/>
      <c r="I84" s="548"/>
      <c r="J84" s="548"/>
      <c r="K84" s="549"/>
      <c r="L84" s="498" t="s">
        <v>369</v>
      </c>
      <c r="M84" s="499">
        <v>0</v>
      </c>
      <c r="N84" s="499">
        <v>0</v>
      </c>
      <c r="O84" s="500">
        <v>0</v>
      </c>
      <c r="P84" s="501">
        <f>P88</f>
        <v>918010</v>
      </c>
      <c r="Q84" s="501">
        <v>0</v>
      </c>
      <c r="R84" s="502">
        <v>0</v>
      </c>
    </row>
    <row r="85" spans="2:18" ht="12.75" x14ac:dyDescent="0.2">
      <c r="B85" s="504" t="s">
        <v>261</v>
      </c>
      <c r="C85" s="544"/>
      <c r="D85" s="544"/>
      <c r="E85" s="544"/>
      <c r="F85" s="544"/>
      <c r="G85" s="544"/>
      <c r="H85" s="544"/>
      <c r="I85" s="544"/>
      <c r="J85" s="544"/>
      <c r="K85" s="545"/>
      <c r="L85" s="505" t="s">
        <v>260</v>
      </c>
      <c r="M85" s="506">
        <v>0</v>
      </c>
      <c r="N85" s="506">
        <v>0</v>
      </c>
      <c r="O85" s="507" t="s">
        <v>347</v>
      </c>
      <c r="P85" s="508">
        <f>P88</f>
        <v>918010</v>
      </c>
      <c r="Q85" s="508">
        <v>0</v>
      </c>
      <c r="R85" s="509">
        <v>0</v>
      </c>
    </row>
    <row r="86" spans="2:18" ht="12.75" x14ac:dyDescent="0.2">
      <c r="B86" s="511" t="s">
        <v>222</v>
      </c>
      <c r="C86" s="546"/>
      <c r="D86" s="546"/>
      <c r="E86" s="546"/>
      <c r="F86" s="546"/>
      <c r="G86" s="546"/>
      <c r="H86" s="546"/>
      <c r="I86" s="546"/>
      <c r="J86" s="546"/>
      <c r="K86" s="547"/>
      <c r="L86" s="512" t="s">
        <v>260</v>
      </c>
      <c r="M86" s="513">
        <v>5</v>
      </c>
      <c r="N86" s="513">
        <v>0</v>
      </c>
      <c r="O86" s="514" t="s">
        <v>347</v>
      </c>
      <c r="P86" s="515">
        <f>P88</f>
        <v>918010</v>
      </c>
      <c r="Q86" s="515">
        <v>0</v>
      </c>
      <c r="R86" s="516">
        <v>0</v>
      </c>
    </row>
    <row r="87" spans="2:18" ht="12.75" x14ac:dyDescent="0.2">
      <c r="B87" s="511" t="s">
        <v>219</v>
      </c>
      <c r="C87" s="546"/>
      <c r="D87" s="546"/>
      <c r="E87" s="546"/>
      <c r="F87" s="546"/>
      <c r="G87" s="546"/>
      <c r="H87" s="546"/>
      <c r="I87" s="546"/>
      <c r="J87" s="546"/>
      <c r="K87" s="547"/>
      <c r="L87" s="512" t="s">
        <v>260</v>
      </c>
      <c r="M87" s="513">
        <v>5</v>
      </c>
      <c r="N87" s="513">
        <v>3</v>
      </c>
      <c r="O87" s="514" t="s">
        <v>347</v>
      </c>
      <c r="P87" s="515">
        <f>P88</f>
        <v>918010</v>
      </c>
      <c r="Q87" s="515">
        <v>0</v>
      </c>
      <c r="R87" s="516">
        <v>0</v>
      </c>
    </row>
    <row r="88" spans="2:18" ht="12.75" x14ac:dyDescent="0.2">
      <c r="B88" s="511" t="s">
        <v>266</v>
      </c>
      <c r="C88" s="546"/>
      <c r="D88" s="546"/>
      <c r="E88" s="546"/>
      <c r="F88" s="546"/>
      <c r="G88" s="546"/>
      <c r="H88" s="546"/>
      <c r="I88" s="546"/>
      <c r="J88" s="546"/>
      <c r="K88" s="547"/>
      <c r="L88" s="512" t="s">
        <v>260</v>
      </c>
      <c r="M88" s="513">
        <v>5</v>
      </c>
      <c r="N88" s="513">
        <v>3</v>
      </c>
      <c r="O88" s="514" t="s">
        <v>253</v>
      </c>
      <c r="P88" s="515">
        <v>918010</v>
      </c>
      <c r="Q88" s="515">
        <v>0</v>
      </c>
      <c r="R88" s="516">
        <v>0</v>
      </c>
    </row>
    <row r="89" spans="2:18" ht="12.75" x14ac:dyDescent="0.2">
      <c r="B89" s="550" t="s">
        <v>370</v>
      </c>
      <c r="C89" s="548"/>
      <c r="D89" s="548"/>
      <c r="E89" s="548"/>
      <c r="F89" s="548"/>
      <c r="G89" s="548"/>
      <c r="H89" s="548"/>
      <c r="I89" s="548"/>
      <c r="J89" s="548"/>
      <c r="K89" s="549"/>
      <c r="L89" s="498" t="s">
        <v>371</v>
      </c>
      <c r="M89" s="499">
        <v>0</v>
      </c>
      <c r="N89" s="499">
        <v>0</v>
      </c>
      <c r="O89" s="500">
        <v>0</v>
      </c>
      <c r="P89" s="501">
        <f>P93</f>
        <v>3367.5</v>
      </c>
      <c r="Q89" s="501">
        <f>Q90</f>
        <v>2900</v>
      </c>
      <c r="R89" s="502">
        <f>R90</f>
        <v>3000</v>
      </c>
    </row>
    <row r="90" spans="2:18" ht="12.75" x14ac:dyDescent="0.2">
      <c r="B90" s="504" t="s">
        <v>372</v>
      </c>
      <c r="C90" s="544"/>
      <c r="D90" s="544"/>
      <c r="E90" s="544"/>
      <c r="F90" s="544"/>
      <c r="G90" s="544"/>
      <c r="H90" s="544"/>
      <c r="I90" s="544"/>
      <c r="J90" s="544"/>
      <c r="K90" s="545"/>
      <c r="L90" s="505" t="s">
        <v>373</v>
      </c>
      <c r="M90" s="506">
        <v>0</v>
      </c>
      <c r="N90" s="506">
        <v>0</v>
      </c>
      <c r="O90" s="507" t="s">
        <v>347</v>
      </c>
      <c r="P90" s="508">
        <f>P93</f>
        <v>3367.5</v>
      </c>
      <c r="Q90" s="508">
        <v>2900</v>
      </c>
      <c r="R90" s="509">
        <v>3000</v>
      </c>
    </row>
    <row r="91" spans="2:18" ht="12.75" x14ac:dyDescent="0.2">
      <c r="B91" s="511" t="s">
        <v>294</v>
      </c>
      <c r="C91" s="546"/>
      <c r="D91" s="546"/>
      <c r="E91" s="546"/>
      <c r="F91" s="546"/>
      <c r="G91" s="546"/>
      <c r="H91" s="546"/>
      <c r="I91" s="546"/>
      <c r="J91" s="546"/>
      <c r="K91" s="547"/>
      <c r="L91" s="512" t="s">
        <v>373</v>
      </c>
      <c r="M91" s="513">
        <v>1</v>
      </c>
      <c r="N91" s="513">
        <v>0</v>
      </c>
      <c r="O91" s="514" t="s">
        <v>347</v>
      </c>
      <c r="P91" s="515">
        <f>P93</f>
        <v>3367.5</v>
      </c>
      <c r="Q91" s="515">
        <v>2900</v>
      </c>
      <c r="R91" s="516">
        <v>3000</v>
      </c>
    </row>
    <row r="92" spans="2:18" ht="12.75" x14ac:dyDescent="0.2">
      <c r="B92" s="511" t="s">
        <v>231</v>
      </c>
      <c r="C92" s="546"/>
      <c r="D92" s="546"/>
      <c r="E92" s="546"/>
      <c r="F92" s="546"/>
      <c r="G92" s="546"/>
      <c r="H92" s="546"/>
      <c r="I92" s="546"/>
      <c r="J92" s="546"/>
      <c r="K92" s="547"/>
      <c r="L92" s="512" t="s">
        <v>373</v>
      </c>
      <c r="M92" s="513">
        <v>1</v>
      </c>
      <c r="N92" s="513">
        <v>13</v>
      </c>
      <c r="O92" s="514" t="s">
        <v>347</v>
      </c>
      <c r="P92" s="515">
        <f>P93</f>
        <v>3367.5</v>
      </c>
      <c r="Q92" s="515">
        <v>2900</v>
      </c>
      <c r="R92" s="516">
        <v>3000</v>
      </c>
    </row>
    <row r="93" spans="2:18" ht="13.5" thickBot="1" x14ac:dyDescent="0.25">
      <c r="B93" s="551" t="s">
        <v>286</v>
      </c>
      <c r="C93" s="552"/>
      <c r="D93" s="552"/>
      <c r="E93" s="552"/>
      <c r="F93" s="552"/>
      <c r="G93" s="552"/>
      <c r="H93" s="552"/>
      <c r="I93" s="552"/>
      <c r="J93" s="552"/>
      <c r="K93" s="553"/>
      <c r="L93" s="554" t="s">
        <v>373</v>
      </c>
      <c r="M93" s="555">
        <v>1</v>
      </c>
      <c r="N93" s="555">
        <v>13</v>
      </c>
      <c r="O93" s="556" t="s">
        <v>285</v>
      </c>
      <c r="P93" s="557">
        <v>3367.5</v>
      </c>
      <c r="Q93" s="557">
        <v>2900</v>
      </c>
      <c r="R93" s="558">
        <v>3000</v>
      </c>
    </row>
    <row r="94" spans="2:18" ht="13.5" thickBot="1" x14ac:dyDescent="0.25">
      <c r="B94" s="559"/>
      <c r="C94" s="560"/>
      <c r="D94" s="560"/>
      <c r="E94" s="560"/>
      <c r="F94" s="561"/>
      <c r="G94" s="561"/>
      <c r="H94" s="561"/>
      <c r="I94" s="561"/>
      <c r="J94" s="561"/>
      <c r="K94" s="562"/>
      <c r="L94" s="563"/>
      <c r="M94" s="563"/>
      <c r="N94" s="563"/>
      <c r="O94" s="563"/>
      <c r="P94" s="564">
        <f>P11+P93</f>
        <v>16462903.149999999</v>
      </c>
      <c r="Q94" s="565">
        <v>11397900</v>
      </c>
      <c r="R94" s="565">
        <v>11251900</v>
      </c>
    </row>
  </sheetData>
  <mergeCells count="92">
    <mergeCell ref="B89:K89"/>
    <mergeCell ref="B90:K90"/>
    <mergeCell ref="B91:K91"/>
    <mergeCell ref="B92:K92"/>
    <mergeCell ref="B93:K93"/>
    <mergeCell ref="B83:K83"/>
    <mergeCell ref="C84:K84"/>
    <mergeCell ref="B85:K85"/>
    <mergeCell ref="B86:K86"/>
    <mergeCell ref="B87:K87"/>
    <mergeCell ref="B88:K88"/>
    <mergeCell ref="B77:K77"/>
    <mergeCell ref="B78:K78"/>
    <mergeCell ref="B79:K79"/>
    <mergeCell ref="B80:K80"/>
    <mergeCell ref="B81:K81"/>
    <mergeCell ref="B82:K82"/>
    <mergeCell ref="C71:K71"/>
    <mergeCell ref="B72:K72"/>
    <mergeCell ref="B73:K73"/>
    <mergeCell ref="B74:K74"/>
    <mergeCell ref="B75:K75"/>
    <mergeCell ref="B76:G76"/>
    <mergeCell ref="B65:K65"/>
    <mergeCell ref="C66:K66"/>
    <mergeCell ref="B67:K67"/>
    <mergeCell ref="B68:K68"/>
    <mergeCell ref="B69:K69"/>
    <mergeCell ref="B70:K70"/>
    <mergeCell ref="B59:G59"/>
    <mergeCell ref="B60:G60"/>
    <mergeCell ref="D61:K61"/>
    <mergeCell ref="B62:K62"/>
    <mergeCell ref="B63:K63"/>
    <mergeCell ref="B64:K64"/>
    <mergeCell ref="B53:K53"/>
    <mergeCell ref="B54:K54"/>
    <mergeCell ref="B55:K55"/>
    <mergeCell ref="B56:K56"/>
    <mergeCell ref="B57:G57"/>
    <mergeCell ref="B58:G58"/>
    <mergeCell ref="C47:K47"/>
    <mergeCell ref="B48:K48"/>
    <mergeCell ref="B49:K49"/>
    <mergeCell ref="B50:K50"/>
    <mergeCell ref="B51:K51"/>
    <mergeCell ref="C52:K52"/>
    <mergeCell ref="B41:K41"/>
    <mergeCell ref="C42:K42"/>
    <mergeCell ref="B43:K43"/>
    <mergeCell ref="B44:K44"/>
    <mergeCell ref="B45:K45"/>
    <mergeCell ref="B46:K46"/>
    <mergeCell ref="B35:K35"/>
    <mergeCell ref="C36:G36"/>
    <mergeCell ref="B37:K37"/>
    <mergeCell ref="B38:K38"/>
    <mergeCell ref="B39:K39"/>
    <mergeCell ref="B40:K40"/>
    <mergeCell ref="B29:K29"/>
    <mergeCell ref="B30:K30"/>
    <mergeCell ref="B31:K31"/>
    <mergeCell ref="B32:K32"/>
    <mergeCell ref="B33:K33"/>
    <mergeCell ref="B34:K34"/>
    <mergeCell ref="B23:K23"/>
    <mergeCell ref="B24:G24"/>
    <mergeCell ref="B25:G25"/>
    <mergeCell ref="B26:G26"/>
    <mergeCell ref="B27:G27"/>
    <mergeCell ref="B28:K28"/>
    <mergeCell ref="B17:K17"/>
    <mergeCell ref="B18:K18"/>
    <mergeCell ref="B19:K19"/>
    <mergeCell ref="B20:K20"/>
    <mergeCell ref="B21:K21"/>
    <mergeCell ref="B22:K22"/>
    <mergeCell ref="B11:K11"/>
    <mergeCell ref="C12:K12"/>
    <mergeCell ref="B13:K13"/>
    <mergeCell ref="B14:K14"/>
    <mergeCell ref="B15:K15"/>
    <mergeCell ref="B16:K16"/>
    <mergeCell ref="A7:R7"/>
    <mergeCell ref="B9:K10"/>
    <mergeCell ref="L9:L10"/>
    <mergeCell ref="M9:M10"/>
    <mergeCell ref="N9:N10"/>
    <mergeCell ref="O9:O10"/>
    <mergeCell ref="P9:P10"/>
    <mergeCell ref="Q9:Q10"/>
    <mergeCell ref="R9:R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 1</vt:lpstr>
      <vt:lpstr>прил 5</vt:lpstr>
      <vt:lpstr>прил 6</vt:lpstr>
      <vt:lpstr>приложение 7</vt:lpstr>
      <vt:lpstr>приложение 8</vt:lpstr>
      <vt:lpstr>прил 9</vt:lpstr>
      <vt:lpstr>'прил 6'!Заголовки_для_печати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2021-06-10T10:29:16Z</cp:lastPrinted>
  <dcterms:created xsi:type="dcterms:W3CDTF">2010-12-16T03:42:04Z</dcterms:created>
  <dcterms:modified xsi:type="dcterms:W3CDTF">2021-12-24T07:02:44Z</dcterms:modified>
</cp:coreProperties>
</file>