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71" i="1" l="1"/>
  <c r="E21" i="1"/>
  <c r="F21" i="1" s="1"/>
  <c r="E34" i="1"/>
  <c r="E11" i="1" s="1"/>
  <c r="F11" i="1" s="1"/>
  <c r="D11" i="1"/>
  <c r="F77" i="1"/>
  <c r="E75" i="1"/>
  <c r="D75" i="1"/>
  <c r="D111" i="1"/>
  <c r="F111" i="1" s="1"/>
  <c r="F20" i="1"/>
  <c r="F19" i="1"/>
  <c r="F18" i="1"/>
  <c r="F17" i="1"/>
  <c r="F22" i="1"/>
  <c r="A22" i="1"/>
  <c r="F16" i="1"/>
  <c r="E58" i="1"/>
  <c r="E57" i="1" s="1"/>
  <c r="E56" i="1" s="1"/>
  <c r="D58" i="1"/>
  <c r="F58" i="1" s="1"/>
  <c r="E159" i="1"/>
  <c r="E120" i="1"/>
  <c r="E131" i="1"/>
  <c r="D131" i="1"/>
  <c r="F131" i="1" s="1"/>
  <c r="F78" i="1"/>
  <c r="D120" i="1"/>
  <c r="F120" i="1" s="1"/>
  <c r="F14" i="1"/>
  <c r="F15" i="1"/>
  <c r="D100" i="1"/>
  <c r="F53" i="1"/>
  <c r="D71" i="1"/>
  <c r="F71" i="1"/>
  <c r="A80" i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/>
  <c r="A71" i="1"/>
  <c r="A73" i="1"/>
  <c r="A74" i="1"/>
  <c r="A75" i="1" s="1"/>
  <c r="A57" i="1"/>
  <c r="A58" i="1"/>
  <c r="A60" i="1"/>
  <c r="A12" i="1"/>
  <c r="A13" i="1" s="1"/>
  <c r="A15" i="1" s="1"/>
  <c r="A21" i="1" s="1"/>
  <c r="A23" i="1" s="1"/>
  <c r="A24" i="1" s="1"/>
  <c r="A27" i="1"/>
  <c r="A28" i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F69" i="1"/>
  <c r="F67" i="1"/>
  <c r="F66" i="1"/>
  <c r="F65" i="1"/>
  <c r="F63" i="1"/>
  <c r="F62" i="1"/>
  <c r="F178" i="1"/>
  <c r="F179" i="1"/>
  <c r="F116" i="1"/>
  <c r="F169" i="1"/>
  <c r="E165" i="1"/>
  <c r="D165" i="1"/>
  <c r="F165" i="1" s="1"/>
  <c r="E114" i="1"/>
  <c r="D114" i="1"/>
  <c r="F175" i="1"/>
  <c r="F174" i="1"/>
  <c r="F173" i="1"/>
  <c r="F172" i="1"/>
  <c r="D171" i="1"/>
  <c r="F171" i="1"/>
  <c r="E171" i="1"/>
  <c r="F170" i="1"/>
  <c r="F168" i="1"/>
  <c r="F167" i="1"/>
  <c r="F166" i="1"/>
  <c r="D137" i="1"/>
  <c r="E100" i="1"/>
  <c r="E181" i="1" s="1"/>
  <c r="E137" i="1"/>
  <c r="E146" i="1"/>
  <c r="D146" i="1"/>
  <c r="E150" i="1"/>
  <c r="E176" i="1"/>
  <c r="E111" i="1"/>
  <c r="D150" i="1"/>
  <c r="F150" i="1"/>
  <c r="D159" i="1"/>
  <c r="F159" i="1" s="1"/>
  <c r="D176" i="1"/>
  <c r="F176" i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5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13" i="1"/>
  <c r="F12" i="1"/>
  <c r="F137" i="1"/>
  <c r="F47" i="1"/>
  <c r="F60" i="1"/>
  <c r="F114" i="1"/>
  <c r="F146" i="1"/>
  <c r="D57" i="1"/>
  <c r="D56" i="1"/>
  <c r="D98" i="1" s="1"/>
  <c r="F100" i="1"/>
  <c r="E98" i="1" l="1"/>
  <c r="E180" i="1" s="1"/>
  <c r="F56" i="1"/>
  <c r="F57" i="1"/>
  <c r="D181" i="1"/>
  <c r="F181" i="1" s="1"/>
  <c r="F98" i="1" l="1"/>
  <c r="D180" i="1"/>
  <c r="F180" i="1" s="1"/>
</calcChain>
</file>

<file path=xl/sharedStrings.xml><?xml version="1.0" encoding="utf-8"?>
<sst xmlns="http://schemas.openxmlformats.org/spreadsheetml/2006/main" count="336" uniqueCount="323">
  <si>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</si>
  <si>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</si>
  <si>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</si>
  <si>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</si>
  <si>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</si>
  <si>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</si>
  <si>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</si>
  <si>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</si>
  <si>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</si>
  <si>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</si>
  <si>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</si>
  <si>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</si>
  <si>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</si>
  <si>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</si>
  <si>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</si>
  <si>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</si>
  <si>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</si>
  <si>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</si>
  <si>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</si>
  <si>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</si>
  <si>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</si>
  <si>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</si>
  <si>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</si>
  <si>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</si>
  <si>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</si>
  <si>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</si>
  <si>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</si>
  <si>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</si>
  <si>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</si>
  <si>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</si>
  <si>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</si>
  <si>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</si>
  <si>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</si>
  <si>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</si>
  <si>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</si>
  <si>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</si>
  <si>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</si>
  <si>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</si>
  <si>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</si>
  <si>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</si>
  <si>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</si>
  <si>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</si>
  <si>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</si>
  <si>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</si>
  <si>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</si>
  <si>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</si>
  <si>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</si>
  <si>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</si>
  <si>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</si>
  <si>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</si>
  <si>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</si>
  <si>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</si>
  <si>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</si>
  <si>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</si>
  <si>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</si>
  <si>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</si>
  <si>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</si>
  <si>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</si>
  <si>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</si>
  <si>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</si>
  <si>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</si>
  <si>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</si>
  <si>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</si>
  <si>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</si>
  <si>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</si>
  <si>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</si>
  <si>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</si>
  <si>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</si>
  <si>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</si>
  <si>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</si>
  <si>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</si>
  <si>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</si>
  <si>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</si>
  <si>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</si>
  <si>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</si>
  <si>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</si>
  <si>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</si>
  <si>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Дотации бюджетам закрытых административно-территориальных образований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</si>
  <si>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</si>
  <si>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</si>
  <si>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</si>
  <si>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</si>
  <si>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</si>
  <si>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</si>
  <si>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</si>
  <si>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</si>
  <si>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</si>
  <si>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</si>
  <si>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</si>
  <si>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</si>
  <si>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</si>
  <si>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</si>
  <si>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</si>
  <si>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</si>
  <si>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</si>
  <si>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</si>
  <si>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</si>
  <si>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</si>
  <si>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</si>
  <si>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</si>
  <si>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</si>
  <si>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</si>
  <si>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</si>
  <si>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</si>
  <si>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</si>
  <si>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</si>
  <si>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</si>
  <si>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</si>
  <si>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</si>
  <si>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</si>
  <si>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</si>
  <si>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</si>
  <si>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</si>
  <si>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</si>
  <si>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</si>
  <si>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</si>
  <si>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</si>
  <si>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</si>
  <si>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</si>
  <si>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</si>
  <si>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</si>
  <si>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</si>
  <si>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</si>
  <si>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</si>
  <si>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</si>
  <si>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</si>
  <si>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</si>
  <si>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</si>
  <si>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</si>
  <si>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</si>
  <si>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</si>
  <si>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</si>
  <si>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</si>
  <si>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</si>
  <si>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</si>
  <si>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</si>
  <si>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</si>
  <si>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</si>
  <si>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</si>
  <si>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</si>
  <si>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</si>
  <si>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</si>
  <si>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</si>
  <si>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</si>
  <si>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</si>
  <si>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</si>
  <si>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</si>
  <si>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</si>
  <si>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</si>
  <si>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</si>
  <si>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</si>
  <si>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</si>
  <si>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</si>
  <si>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</si>
  <si>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</si>
  <si>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</si>
  <si>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</si>
  <si>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</si>
  <si>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</si>
  <si>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</si>
  <si>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</si>
  <si>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</si>
  <si>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</si>
  <si>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</si>
  <si>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</si>
  <si>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</si>
  <si>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</si>
  <si>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</si>
  <si>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</si>
  <si>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</si>
  <si>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</si>
  <si>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</si>
  <si>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</si>
  <si>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</si>
  <si>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</si>
  <si>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</si>
  <si>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</si>
  <si>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</si>
  <si>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</si>
  <si>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</si>
  <si>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</si>
  <si>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</si>
  <si>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</si>
  <si>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</si>
  <si>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</si>
  <si>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</si>
  <si>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</si>
  <si>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</si>
  <si>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</si>
  <si>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</si>
  <si>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</si>
  <si>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</si>
  <si>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</si>
  <si>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</si>
  <si>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</si>
  <si>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</si>
  <si>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</si>
  <si>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</si>
  <si>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</si>
  <si>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</si>
  <si>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</si>
  <si>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</si>
  <si>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</si>
  <si>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</si>
  <si>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</si>
  <si>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</si>
  <si>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</si>
  <si>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</si>
  <si>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</si>
  <si>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</si>
  <si>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</si>
  <si>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</si>
  <si>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</si>
  <si>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</si>
  <si>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</si>
  <si>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</si>
  <si>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</si>
  <si>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</si>
  <si>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</si>
  <si>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</si>
  <si>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</si>
  <si>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</si>
  <si>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</si>
  <si>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</si>
  <si>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</si>
  <si>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</si>
  <si>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</si>
  <si>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</si>
  <si>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</si>
  <si>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</si>
  <si>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</si>
  <si>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</si>
  <si>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</si>
  <si>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</si>
  <si>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</si>
  <si>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</si>
  <si>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</si>
  <si>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</si>
  <si>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</si>
  <si>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</si>
  <si>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</si>
  <si>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</si>
  <si>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</si>
  <si>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</si>
  <si>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</si>
  <si>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</si>
  <si>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</si>
  <si>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</si>
  <si>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</si>
  <si>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</si>
  <si>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</si>
  <si>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</si>
  <si>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</si>
  <si>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</si>
  <si>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</si>
  <si>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</si>
  <si>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</si>
  <si>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</si>
  <si>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</si>
  <si>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</si>
  <si>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</si>
  <si>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</si>
  <si>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</si>
  <si>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</si>
  <si>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</si>
  <si>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</si>
  <si>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</si>
  <si>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</si>
  <si>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</si>
  <si>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</si>
  <si>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</si>
  <si>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</si>
  <si>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</si>
  <si>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</si>
  <si>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</si>
  <si>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</si>
  <si>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</si>
  <si>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</si>
  <si>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</si>
  <si>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</si>
  <si>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</si>
  <si>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</si>
  <si>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</si>
  <si>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</si>
  <si>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</si>
  <si>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</si>
  <si>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</si>
  <si>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</si>
  <si>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</si>
  <si>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</si>
  <si>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</si>
  <si>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</si>
  <si>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</si>
  <si>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</si>
  <si>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</si>
  <si>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</si>
  <si>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</si>
  <si>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</si>
  <si>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</si>
  <si>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</si>
  <si>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</si>
  <si>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</si>
  <si>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</si>
  <si>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</si>
  <si>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</si>
  <si>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</si>
  <si>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</si>
  <si>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</si>
  <si>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</si>
  <si>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</si>
  <si>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00020201001000000150</t>
  </si>
  <si>
    <t>00020201001100000150</t>
  </si>
  <si>
    <t>00020201003000000150</t>
  </si>
  <si>
    <t>00020201003100000150</t>
  </si>
  <si>
    <t>00020201007040000150</t>
  </si>
  <si>
    <t>00020201000000000150</t>
  </si>
  <si>
    <t>00020202216100000150</t>
  </si>
  <si>
    <t>00020202000000000150</t>
  </si>
  <si>
    <t>00020203000000000150</t>
  </si>
  <si>
    <t>00020203003000000150</t>
  </si>
  <si>
    <t>00020203015000000150</t>
  </si>
  <si>
    <t>за 2 квартал 2021 года</t>
  </si>
  <si>
    <t>от 08 сентября 2021 года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</si>
</sst>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83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170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27" fillId="0" borderId="14" xfId="0" applyNumberFormat="1" applyFont="1" applyFill="1" applyBorder="1" applyAlignment="1" applyProtection="1">
      <alignment horizontal="center" wrapText="1"/>
      <protection locked="0"/>
    </xf>
    <xf numFmtId="183" fontId="28" fillId="0" borderId="14" xfId="0" applyNumberFormat="1" applyFont="1" applyFill="1" applyBorder="1" applyAlignment="1" applyProtection="1">
      <alignment horizontal="center" wrapText="1"/>
      <protection locked="0"/>
    </xf>
    <xf numFmtId="183" fontId="30" fillId="0" borderId="14" xfId="29" applyNumberFormat="1" applyFont="1" applyBorder="1" applyAlignment="1">
      <alignment horizontal="center"/>
    </xf>
    <xf numFmtId="183" fontId="23" fillId="15" borderId="14" xfId="0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wrapText="1"/>
      <protection locked="0"/>
    </xf>
    <xf numFmtId="183" fontId="23" fillId="15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>
      <alignment horizontal="center" wrapText="1"/>
    </xf>
    <xf numFmtId="183" fontId="29" fillId="0" borderId="14" xfId="0" applyNumberFormat="1" applyFont="1" applyFill="1" applyBorder="1" applyAlignment="1" applyProtection="1">
      <alignment horizontal="center" wrapText="1"/>
    </xf>
    <xf numFmtId="183" fontId="31" fillId="0" borderId="14" xfId="0" applyNumberFormat="1" applyFont="1" applyFill="1" applyBorder="1" applyAlignment="1" applyProtection="1">
      <alignment horizontal="center" wrapText="1"/>
      <protection locked="0"/>
    </xf>
    <xf numFmtId="183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83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34" fillId="0" borderId="0" xfId="0" applyNumberFormat="1" applyFont="1" applyFill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6" fillId="0" borderId="0" xfId="0" applyNumberFormat="1" applyFont="1" applyBorder="1" applyAlignment="1" applyProtection="1">
      <alignment horizontal="right" wrapText="1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="80" zoomScaleNormal="80" workbookViewId="0">
      <selection activeCell="D1" sqref="D1"/>
    </sheetView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75" t="s">
        <v>281</v>
      </c>
      <c r="F1" s="75"/>
    </row>
    <row r="2" spans="1:13" ht="15.75" x14ac:dyDescent="0.25">
      <c r="E2" s="75" t="s">
        <v>282</v>
      </c>
      <c r="F2" s="75"/>
      <c r="G2" s="7"/>
      <c r="H2" s="7"/>
      <c r="I2" s="7"/>
      <c r="J2" s="7"/>
    </row>
    <row r="3" spans="1:13" ht="15.75" customHeight="1" x14ac:dyDescent="0.2">
      <c r="E3" s="76" t="s">
        <v>299</v>
      </c>
      <c r="F3" s="76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77" t="s">
        <v>322</v>
      </c>
      <c r="F4" s="77"/>
    </row>
    <row r="5" spans="1:13" ht="43.5" customHeight="1" x14ac:dyDescent="0.3">
      <c r="C5" s="80" t="s">
        <v>293</v>
      </c>
      <c r="D5" s="80"/>
      <c r="E5" s="80"/>
      <c r="F5" s="80"/>
    </row>
    <row r="6" spans="1:13" ht="18.75" x14ac:dyDescent="0.3">
      <c r="C6" s="80" t="s">
        <v>321</v>
      </c>
      <c r="D6" s="80"/>
      <c r="E6" s="80"/>
      <c r="F6" s="80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86" t="s">
        <v>0</v>
      </c>
      <c r="D8" s="86"/>
      <c r="E8" s="86"/>
      <c r="F8" s="86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1" t="s">
        <v>7</v>
      </c>
      <c r="B10" s="82"/>
      <c r="C10" s="82"/>
      <c r="D10" s="82"/>
      <c r="E10" s="82"/>
      <c r="F10" s="83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D13+D16+D23+D26+D29+D30+D34+D22+D24+D53</f>
        <v>4736</v>
      </c>
      <c r="E11" s="53">
        <f>E13+E16+E23+E24+E26+E29+E30+E32+E34+E52+E22+E53</f>
        <v>2795.9666299999999</v>
      </c>
      <c r="F11" s="21">
        <f>IF(D11&gt;0,E11/D11*100,)</f>
        <v>59.036457559121622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1960</v>
      </c>
      <c r="E13" s="54">
        <v>1623.5811000000001</v>
      </c>
      <c r="F13" s="21">
        <f t="shared" si="0"/>
        <v>82.83577040816327</v>
      </c>
    </row>
    <row r="14" spans="1:13" ht="15.75" x14ac:dyDescent="0.25">
      <c r="A14" s="23"/>
      <c r="B14" s="84" t="s">
        <v>14</v>
      </c>
      <c r="C14" s="85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284</v>
      </c>
      <c r="C16" s="70" t="s">
        <v>283</v>
      </c>
      <c r="D16" s="54">
        <v>1183</v>
      </c>
      <c r="E16" s="54">
        <v>557.14324999999997</v>
      </c>
      <c r="F16" s="21">
        <f t="shared" si="0"/>
        <v>47.095794590025356</v>
      </c>
    </row>
    <row r="17" spans="1:6" ht="94.5" x14ac:dyDescent="0.25">
      <c r="A17" s="23"/>
      <c r="B17" s="72" t="s">
        <v>285</v>
      </c>
      <c r="C17" s="71" t="s">
        <v>286</v>
      </c>
      <c r="D17" s="54">
        <v>543</v>
      </c>
      <c r="E17" s="54">
        <v>251.94316000000001</v>
      </c>
      <c r="F17" s="21">
        <f>E17/D17*100</f>
        <v>46.398372007366483</v>
      </c>
    </row>
    <row r="18" spans="1:6" ht="110.25" x14ac:dyDescent="0.25">
      <c r="A18" s="23"/>
      <c r="B18" s="72" t="s">
        <v>287</v>
      </c>
      <c r="C18" s="71" t="s">
        <v>288</v>
      </c>
      <c r="D18" s="54">
        <v>3</v>
      </c>
      <c r="E18" s="54">
        <v>1.8978900000000001</v>
      </c>
      <c r="F18" s="21">
        <f>E18/D18*100</f>
        <v>63.263000000000005</v>
      </c>
    </row>
    <row r="19" spans="1:6" ht="94.5" x14ac:dyDescent="0.25">
      <c r="A19" s="23"/>
      <c r="B19" s="72" t="s">
        <v>289</v>
      </c>
      <c r="C19" s="71" t="s">
        <v>290</v>
      </c>
      <c r="D19" s="54">
        <v>715</v>
      </c>
      <c r="E19" s="54">
        <v>350.32913000000002</v>
      </c>
      <c r="F19" s="21">
        <f>E19/D19*100</f>
        <v>48.99708111888112</v>
      </c>
    </row>
    <row r="20" spans="1:6" ht="94.5" x14ac:dyDescent="0.25">
      <c r="A20" s="23"/>
      <c r="B20" s="72" t="s">
        <v>291</v>
      </c>
      <c r="C20" s="71" t="s">
        <v>292</v>
      </c>
      <c r="D20" s="73">
        <v>78</v>
      </c>
      <c r="E20" s="73">
        <v>47.02693</v>
      </c>
      <c r="F20" s="21">
        <f>E20/D20*100</f>
        <v>60.290935897435894</v>
      </c>
    </row>
    <row r="21" spans="1:6" ht="15.75" x14ac:dyDescent="0.25">
      <c r="A21" s="23">
        <f>A15+1</f>
        <v>5</v>
      </c>
      <c r="B21" s="27" t="s">
        <v>300</v>
      </c>
      <c r="C21" s="25" t="s">
        <v>301</v>
      </c>
      <c r="D21" s="54">
        <v>40</v>
      </c>
      <c r="E21" s="54">
        <f>E22+E24+E23</f>
        <v>198.50684999999999</v>
      </c>
      <c r="F21" s="21">
        <f t="shared" si="0"/>
        <v>496.26712499999996</v>
      </c>
    </row>
    <row r="22" spans="1:6" ht="47.25" x14ac:dyDescent="0.25">
      <c r="A22" s="23">
        <f>A20+1</f>
        <v>1</v>
      </c>
      <c r="B22" s="27" t="s">
        <v>304</v>
      </c>
      <c r="C22" s="25" t="s">
        <v>305</v>
      </c>
      <c r="D22" s="54">
        <v>20</v>
      </c>
      <c r="E22" s="54">
        <v>12.132070000000001</v>
      </c>
      <c r="F22" s="21">
        <f>IF(D22&gt;0,E22/D22*100,)</f>
        <v>60.660350000000008</v>
      </c>
    </row>
    <row r="23" spans="1:6" ht="78.75" x14ac:dyDescent="0.25">
      <c r="A23" s="23">
        <f>A21+1</f>
        <v>6</v>
      </c>
      <c r="B23" s="27" t="s">
        <v>304</v>
      </c>
      <c r="C23" s="25" t="s">
        <v>309</v>
      </c>
      <c r="D23" s="54">
        <v>20</v>
      </c>
      <c r="E23" s="54">
        <v>23.656230000000001</v>
      </c>
      <c r="F23" s="21">
        <f t="shared" si="0"/>
        <v>118.28115000000001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0</v>
      </c>
      <c r="E24" s="54">
        <v>162.71854999999999</v>
      </c>
      <c r="F24" s="21">
        <f t="shared" si="0"/>
        <v>0</v>
      </c>
    </row>
    <row r="25" spans="1:6" ht="51" customHeight="1" x14ac:dyDescent="0.25">
      <c r="A25" s="23">
        <v>8</v>
      </c>
      <c r="B25" s="27" t="s">
        <v>275</v>
      </c>
      <c r="C25" s="25" t="s">
        <v>276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170</v>
      </c>
      <c r="E26" s="54">
        <v>-1.4728000000000001</v>
      </c>
      <c r="F26" s="21">
        <f t="shared" si="0"/>
        <v>-0.86635294117647066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303</v>
      </c>
      <c r="C29" s="25" t="s">
        <v>24</v>
      </c>
      <c r="D29" s="54">
        <v>995</v>
      </c>
      <c r="E29" s="54">
        <v>79.629739999999998</v>
      </c>
      <c r="F29" s="21">
        <f t="shared" si="0"/>
        <v>8.0029889447236187</v>
      </c>
    </row>
    <row r="30" spans="1:6" ht="63" x14ac:dyDescent="0.25">
      <c r="A30" s="23">
        <f t="shared" si="1"/>
        <v>13</v>
      </c>
      <c r="B30" s="27" t="s">
        <v>302</v>
      </c>
      <c r="C30" s="25" t="s">
        <v>25</v>
      </c>
      <c r="D30" s="54">
        <v>85</v>
      </c>
      <c r="E30" s="54">
        <v>36.116489999999999</v>
      </c>
      <c r="F30" s="21">
        <f t="shared" si="0"/>
        <v>42.48998823529412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0</v>
      </c>
      <c r="E32" s="54">
        <v>0.5</v>
      </c>
      <c r="F32" s="21">
        <f t="shared" si="0"/>
        <v>0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3</v>
      </c>
      <c r="E34" s="54">
        <f>E40</f>
        <v>1.962</v>
      </c>
      <c r="F34" s="21">
        <f t="shared" si="0"/>
        <v>65.400000000000006</v>
      </c>
    </row>
    <row r="35" spans="1:6" ht="15.75" x14ac:dyDescent="0.25">
      <c r="A35" s="23"/>
      <c r="B35" s="78" t="s">
        <v>14</v>
      </c>
      <c r="C35" s="79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267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266</v>
      </c>
      <c r="D40" s="56">
        <v>3</v>
      </c>
      <c r="E40" s="56">
        <v>1.962</v>
      </c>
      <c r="F40" s="21">
        <f t="shared" si="0"/>
        <v>65.400000000000006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v>0</v>
      </c>
      <c r="E47" s="54">
        <v>0</v>
      </c>
      <c r="F47" s="21">
        <f t="shared" si="0"/>
        <v>0</v>
      </c>
    </row>
    <row r="48" spans="1:6" ht="15.75" x14ac:dyDescent="0.25">
      <c r="A48" s="23"/>
      <c r="B48" s="84" t="s">
        <v>14</v>
      </c>
      <c r="C48" s="85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265</v>
      </c>
      <c r="D50" s="55"/>
      <c r="E50" s="55"/>
      <c r="F50" s="21">
        <f t="shared" si="0"/>
        <v>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0</v>
      </c>
      <c r="E52" s="54">
        <v>0</v>
      </c>
      <c r="F52" s="21">
        <f t="shared" si="0"/>
        <v>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v>300</v>
      </c>
      <c r="E53" s="54">
        <v>300</v>
      </c>
      <c r="F53" s="21">
        <f t="shared" si="0"/>
        <v>100</v>
      </c>
    </row>
    <row r="54" spans="1:6" ht="15.75" x14ac:dyDescent="0.25">
      <c r="A54" s="23"/>
      <c r="B54" s="84" t="s">
        <v>14</v>
      </c>
      <c r="C54" s="85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10079.633</v>
      </c>
      <c r="E56" s="57">
        <f>E57+E91+E93+E94+E95+E96</f>
        <v>4735.0515000000005</v>
      </c>
      <c r="F56" s="21">
        <f t="shared" si="0"/>
        <v>46.976427613981585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D58+D71+D70+D75+D92</f>
        <v>10079.633</v>
      </c>
      <c r="E57" s="53">
        <f>E58+E70+E71+E75+E90+E92</f>
        <v>4735.0515000000005</v>
      </c>
      <c r="F57" s="21">
        <f t="shared" si="0"/>
        <v>46.976427613981585</v>
      </c>
    </row>
    <row r="58" spans="1:6" ht="31.5" x14ac:dyDescent="0.2">
      <c r="A58" s="23">
        <f>1+A57</f>
        <v>38</v>
      </c>
      <c r="B58" s="34" t="s">
        <v>315</v>
      </c>
      <c r="C58" s="35" t="s">
        <v>71</v>
      </c>
      <c r="D58" s="53">
        <f>D60+D63</f>
        <v>7385.5</v>
      </c>
      <c r="E58" s="53">
        <f>E60+E63</f>
        <v>4205.6000000000004</v>
      </c>
      <c r="F58" s="21">
        <f t="shared" si="0"/>
        <v>56.944011915239322</v>
      </c>
    </row>
    <row r="59" spans="1:6" ht="15.75" x14ac:dyDescent="0.25">
      <c r="A59" s="23"/>
      <c r="B59" s="84" t="s">
        <v>72</v>
      </c>
      <c r="C59" s="85"/>
      <c r="D59" s="54"/>
      <c r="E59" s="54"/>
      <c r="F59" s="21"/>
    </row>
    <row r="60" spans="1:6" ht="31.5" x14ac:dyDescent="0.25">
      <c r="A60" s="23">
        <f>A58+1</f>
        <v>39</v>
      </c>
      <c r="B60" s="36" t="s">
        <v>310</v>
      </c>
      <c r="C60" s="37" t="s">
        <v>73</v>
      </c>
      <c r="D60" s="54">
        <v>7385.5</v>
      </c>
      <c r="E60" s="54">
        <v>4205.6000000000004</v>
      </c>
      <c r="F60" s="21">
        <f t="shared" ref="F60:F69" si="3">IF(D60&gt;0,E60/D60*100,)</f>
        <v>56.944011915239322</v>
      </c>
    </row>
    <row r="61" spans="1:6" ht="15.75" x14ac:dyDescent="0.25">
      <c r="A61" s="23"/>
      <c r="B61" s="84" t="s">
        <v>72</v>
      </c>
      <c r="C61" s="85"/>
      <c r="D61" s="54"/>
      <c r="E61" s="54"/>
      <c r="F61" s="21"/>
    </row>
    <row r="62" spans="1:6" ht="31.5" x14ac:dyDescent="0.25">
      <c r="A62" s="23">
        <v>40</v>
      </c>
      <c r="B62" s="30" t="s">
        <v>311</v>
      </c>
      <c r="C62" s="31" t="s">
        <v>74</v>
      </c>
      <c r="D62" s="55">
        <v>7385.5</v>
      </c>
      <c r="E62" s="55">
        <v>4205.6000000000004</v>
      </c>
      <c r="F62" s="21">
        <f t="shared" si="3"/>
        <v>56.944011915239322</v>
      </c>
    </row>
    <row r="63" spans="1:6" ht="31.5" x14ac:dyDescent="0.25">
      <c r="A63" s="23">
        <v>41</v>
      </c>
      <c r="B63" s="36" t="s">
        <v>312</v>
      </c>
      <c r="C63" s="37" t="s">
        <v>75</v>
      </c>
      <c r="D63" s="54">
        <v>0</v>
      </c>
      <c r="E63" s="54">
        <v>0</v>
      </c>
      <c r="F63" s="21">
        <f t="shared" si="3"/>
        <v>0</v>
      </c>
    </row>
    <row r="64" spans="1:6" ht="15.75" x14ac:dyDescent="0.25">
      <c r="A64" s="23"/>
      <c r="B64" s="84" t="s">
        <v>72</v>
      </c>
      <c r="C64" s="85"/>
      <c r="D64" s="54"/>
      <c r="E64" s="54"/>
      <c r="F64" s="21"/>
    </row>
    <row r="65" spans="1:8" ht="47.25" x14ac:dyDescent="0.25">
      <c r="A65" s="23">
        <v>42</v>
      </c>
      <c r="B65" s="30" t="s">
        <v>313</v>
      </c>
      <c r="C65" s="31" t="s">
        <v>76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314</v>
      </c>
      <c r="C66" s="37" t="s">
        <v>77</v>
      </c>
      <c r="D66" s="55"/>
      <c r="E66" s="55"/>
      <c r="F66" s="21">
        <f t="shared" si="3"/>
        <v>0</v>
      </c>
    </row>
    <row r="67" spans="1:8" ht="126" x14ac:dyDescent="0.25">
      <c r="A67" s="23">
        <v>44</v>
      </c>
      <c r="B67" s="50" t="s">
        <v>316</v>
      </c>
      <c r="C67" s="51" t="s">
        <v>296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84" t="s">
        <v>72</v>
      </c>
      <c r="C68" s="85"/>
      <c r="D68" s="55"/>
      <c r="E68" s="55"/>
      <c r="F68" s="21"/>
    </row>
    <row r="69" spans="1:8" ht="126" x14ac:dyDescent="0.25">
      <c r="A69" s="23">
        <v>45</v>
      </c>
      <c r="B69" s="48" t="s">
        <v>316</v>
      </c>
      <c r="C69" s="49" t="s">
        <v>297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317</v>
      </c>
      <c r="C70" s="38" t="s">
        <v>78</v>
      </c>
      <c r="D70" s="58">
        <v>1736.6</v>
      </c>
      <c r="E70" s="58">
        <v>0</v>
      </c>
      <c r="F70" s="21">
        <f t="shared" si="0"/>
        <v>0</v>
      </c>
    </row>
    <row r="71" spans="1:8" ht="33" customHeight="1" x14ac:dyDescent="0.25">
      <c r="A71" s="23">
        <f>1+A70</f>
        <v>47</v>
      </c>
      <c r="B71" s="34" t="s">
        <v>318</v>
      </c>
      <c r="C71" s="38" t="s">
        <v>79</v>
      </c>
      <c r="D71" s="58">
        <f>D73+D74</f>
        <v>254.9</v>
      </c>
      <c r="E71" s="58">
        <f>E74</f>
        <v>127.45</v>
      </c>
      <c r="F71" s="21">
        <f t="shared" si="0"/>
        <v>50</v>
      </c>
    </row>
    <row r="72" spans="1:8" ht="15.75" x14ac:dyDescent="0.25">
      <c r="A72" s="23"/>
      <c r="B72" s="84" t="s">
        <v>72</v>
      </c>
      <c r="C72" s="85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319</v>
      </c>
      <c r="C73" s="31" t="s">
        <v>80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320</v>
      </c>
      <c r="C74" s="31" t="s">
        <v>81</v>
      </c>
      <c r="D74" s="55">
        <v>254.9</v>
      </c>
      <c r="E74" s="55">
        <v>127.45</v>
      </c>
      <c r="F74" s="21">
        <f t="shared" si="0"/>
        <v>50</v>
      </c>
    </row>
    <row r="75" spans="1:8" ht="15.75" x14ac:dyDescent="0.25">
      <c r="A75" s="23">
        <f>A74+1</f>
        <v>50</v>
      </c>
      <c r="B75" s="34" t="s">
        <v>82</v>
      </c>
      <c r="C75" s="38" t="s">
        <v>83</v>
      </c>
      <c r="D75" s="59">
        <f>D77</f>
        <v>264.3</v>
      </c>
      <c r="E75" s="59">
        <f>E77</f>
        <v>264.3</v>
      </c>
      <c r="F75" s="21">
        <f t="shared" si="0"/>
        <v>100</v>
      </c>
    </row>
    <row r="76" spans="1:8" ht="15.75" x14ac:dyDescent="0.25">
      <c r="A76" s="23"/>
      <c r="B76" s="84" t="s">
        <v>72</v>
      </c>
      <c r="C76" s="85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294</v>
      </c>
      <c r="C77" s="46" t="s">
        <v>295</v>
      </c>
      <c r="D77" s="54">
        <v>264.3</v>
      </c>
      <c r="E77" s="54">
        <v>264.3</v>
      </c>
      <c r="F77" s="21">
        <f>E77/D77*100</f>
        <v>100</v>
      </c>
    </row>
    <row r="78" spans="1:8" ht="78.75" x14ac:dyDescent="0.25">
      <c r="A78" s="23">
        <v>52</v>
      </c>
      <c r="B78" s="36" t="s">
        <v>306</v>
      </c>
      <c r="C78" s="39" t="s">
        <v>307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84" t="s">
        <v>72</v>
      </c>
      <c r="C79" s="85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232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84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85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86</v>
      </c>
      <c r="C83" s="39" t="s">
        <v>87</v>
      </c>
      <c r="D83" s="54"/>
      <c r="E83" s="54"/>
      <c r="F83" s="21">
        <f t="shared" si="0"/>
        <v>0</v>
      </c>
    </row>
    <row r="84" spans="1:6" ht="15.75" x14ac:dyDescent="0.25">
      <c r="A84" s="23"/>
      <c r="B84" s="84" t="s">
        <v>72</v>
      </c>
      <c r="C84" s="85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88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89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90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91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92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93</v>
      </c>
      <c r="C90" s="38" t="s">
        <v>94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95</v>
      </c>
      <c r="C91" s="35" t="s">
        <v>96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277</v>
      </c>
      <c r="C92" s="35" t="s">
        <v>278</v>
      </c>
      <c r="D92" s="53">
        <v>438.33300000000003</v>
      </c>
      <c r="E92" s="53">
        <v>137.70150000000001</v>
      </c>
      <c r="F92" s="52">
        <v>0</v>
      </c>
    </row>
    <row r="93" spans="1:6" ht="31.5" x14ac:dyDescent="0.2">
      <c r="A93" s="23">
        <v>65</v>
      </c>
      <c r="B93" s="34" t="s">
        <v>97</v>
      </c>
      <c r="C93" s="35" t="s">
        <v>98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99</v>
      </c>
      <c r="C94" s="35" t="s">
        <v>100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233</v>
      </c>
      <c r="C95" s="35" t="s">
        <v>234</v>
      </c>
      <c r="D95" s="53"/>
      <c r="E95" s="53"/>
      <c r="F95" s="21"/>
    </row>
    <row r="96" spans="1:6" ht="96" customHeight="1" x14ac:dyDescent="0.2">
      <c r="A96" s="23">
        <v>68</v>
      </c>
      <c r="B96" s="34" t="s">
        <v>259</v>
      </c>
      <c r="C96" s="35" t="s">
        <v>260</v>
      </c>
      <c r="D96" s="53"/>
      <c r="E96" s="53"/>
      <c r="F96" s="21"/>
    </row>
    <row r="97" spans="1:6" ht="31.5" x14ac:dyDescent="0.25">
      <c r="A97" s="23">
        <v>69</v>
      </c>
      <c r="B97" s="34" t="s">
        <v>101</v>
      </c>
      <c r="C97" s="38" t="s">
        <v>235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102</v>
      </c>
      <c r="C98" s="38" t="s">
        <v>103</v>
      </c>
      <c r="D98" s="59">
        <f>D97+D56+D11</f>
        <v>14815.633</v>
      </c>
      <c r="E98" s="59">
        <f>E97+E56+E11</f>
        <v>7531.0181300000004</v>
      </c>
      <c r="F98" s="21">
        <f t="shared" si="4"/>
        <v>50.831565077239702</v>
      </c>
    </row>
    <row r="99" spans="1:6" ht="15.75" x14ac:dyDescent="0.25">
      <c r="A99" s="88" t="s">
        <v>104</v>
      </c>
      <c r="B99" s="89"/>
      <c r="C99" s="89"/>
      <c r="D99" s="89"/>
      <c r="E99" s="89"/>
      <c r="F99" s="90"/>
    </row>
    <row r="100" spans="1:6" ht="15.75" x14ac:dyDescent="0.25">
      <c r="A100" s="23">
        <v>71</v>
      </c>
      <c r="B100" s="34" t="s">
        <v>105</v>
      </c>
      <c r="C100" s="38" t="s">
        <v>106</v>
      </c>
      <c r="D100" s="58">
        <f>D101+D102+D103+D105+D106+D107+D108+D109+D110</f>
        <v>4013.3824499999996</v>
      </c>
      <c r="E100" s="58">
        <f>E101+E102+E103+E105+E106+E107+E108+E109+E110</f>
        <v>1874.1610000000001</v>
      </c>
      <c r="F100" s="43">
        <f>IF(D100&gt;0,E100/D100*100,)</f>
        <v>46.697792282417545</v>
      </c>
    </row>
    <row r="101" spans="1:6" ht="31.5" x14ac:dyDescent="0.25">
      <c r="A101" s="23">
        <v>72</v>
      </c>
      <c r="B101" s="36" t="s">
        <v>107</v>
      </c>
      <c r="C101" s="37" t="s">
        <v>108</v>
      </c>
      <c r="D101" s="54">
        <v>968.56960000000004</v>
      </c>
      <c r="E101" s="54">
        <v>409.53206</v>
      </c>
      <c r="F101" s="43">
        <f t="shared" ref="F101:F160" si="6">IF(D101&gt;0,E101/D101*100,)</f>
        <v>42.282150916155118</v>
      </c>
    </row>
    <row r="102" spans="1:6" ht="47.25" x14ac:dyDescent="0.25">
      <c r="A102" s="23">
        <v>73</v>
      </c>
      <c r="B102" s="36" t="s">
        <v>109</v>
      </c>
      <c r="C102" s="37" t="s">
        <v>268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110</v>
      </c>
      <c r="C103" s="37" t="s">
        <v>111</v>
      </c>
      <c r="D103" s="54">
        <v>2986.6453499999998</v>
      </c>
      <c r="E103" s="54">
        <v>1406.46144</v>
      </c>
      <c r="F103" s="43">
        <f t="shared" si="6"/>
        <v>47.091678963489933</v>
      </c>
    </row>
    <row r="104" spans="1:6" ht="15.75" x14ac:dyDescent="0.25">
      <c r="A104" s="23"/>
      <c r="B104" s="36"/>
      <c r="C104" s="37" t="s">
        <v>279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112</v>
      </c>
      <c r="C105" s="37" t="s">
        <v>113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114</v>
      </c>
      <c r="C106" s="37" t="s">
        <v>236</v>
      </c>
      <c r="D106" s="60">
        <v>54.8</v>
      </c>
      <c r="E106" s="60">
        <v>54.8</v>
      </c>
      <c r="F106" s="43">
        <f t="shared" si="6"/>
        <v>100</v>
      </c>
    </row>
    <row r="107" spans="1:6" ht="31.5" x14ac:dyDescent="0.25">
      <c r="A107" s="23">
        <v>77</v>
      </c>
      <c r="B107" s="36" t="s">
        <v>115</v>
      </c>
      <c r="C107" s="37" t="s">
        <v>116</v>
      </c>
      <c r="D107" s="62">
        <v>0</v>
      </c>
      <c r="E107" s="62">
        <v>0</v>
      </c>
      <c r="F107" s="43">
        <f t="shared" si="6"/>
        <v>0</v>
      </c>
    </row>
    <row r="108" spans="1:6" ht="15.75" x14ac:dyDescent="0.25">
      <c r="A108" s="23">
        <v>78</v>
      </c>
      <c r="B108" s="36" t="s">
        <v>117</v>
      </c>
      <c r="C108" s="37" t="s">
        <v>119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118</v>
      </c>
      <c r="C109" s="37" t="s">
        <v>121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120</v>
      </c>
      <c r="C110" s="37" t="s">
        <v>122</v>
      </c>
      <c r="D110" s="54">
        <v>3.3675000000000002</v>
      </c>
      <c r="E110" s="54">
        <v>3.3675000000000002</v>
      </c>
      <c r="F110" s="43">
        <f t="shared" si="6"/>
        <v>100</v>
      </c>
    </row>
    <row r="111" spans="1:6" ht="15.75" x14ac:dyDescent="0.25">
      <c r="A111" s="23">
        <v>81</v>
      </c>
      <c r="B111" s="34" t="s">
        <v>123</v>
      </c>
      <c r="C111" s="35" t="s">
        <v>124</v>
      </c>
      <c r="D111" s="58">
        <f>D112+D113</f>
        <v>254.9</v>
      </c>
      <c r="E111" s="58">
        <f>E112+E113</f>
        <v>114.92209</v>
      </c>
      <c r="F111" s="43">
        <f t="shared" si="6"/>
        <v>45.085166732051782</v>
      </c>
    </row>
    <row r="112" spans="1:6" ht="15.75" x14ac:dyDescent="0.25">
      <c r="A112" s="23">
        <v>82</v>
      </c>
      <c r="B112" s="36" t="s">
        <v>125</v>
      </c>
      <c r="C112" s="44" t="s">
        <v>126</v>
      </c>
      <c r="D112" s="54">
        <v>254.9</v>
      </c>
      <c r="E112" s="54">
        <v>114.92209</v>
      </c>
      <c r="F112" s="43">
        <f t="shared" si="6"/>
        <v>45.085166732051782</v>
      </c>
    </row>
    <row r="113" spans="1:6" ht="15.75" x14ac:dyDescent="0.25">
      <c r="A113" s="23">
        <v>83</v>
      </c>
      <c r="B113" s="36" t="s">
        <v>127</v>
      </c>
      <c r="C113" s="44" t="s">
        <v>128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129</v>
      </c>
      <c r="C114" s="35" t="s">
        <v>130</v>
      </c>
      <c r="D114" s="58">
        <f>D115+D117+D118+D119+D116</f>
        <v>420.3</v>
      </c>
      <c r="E114" s="58">
        <f>E115+E117+E118+E119+E116</f>
        <v>200.96680000000001</v>
      </c>
      <c r="F114" s="43">
        <f t="shared" si="6"/>
        <v>47.81508446347847</v>
      </c>
    </row>
    <row r="115" spans="1:6" ht="15.75" x14ac:dyDescent="0.25">
      <c r="A115" s="23">
        <v>85</v>
      </c>
      <c r="B115" s="36" t="s">
        <v>131</v>
      </c>
      <c r="C115" s="44" t="s">
        <v>132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270</v>
      </c>
      <c r="C116" s="44" t="s">
        <v>269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133</v>
      </c>
      <c r="C117" s="44" t="s">
        <v>134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135</v>
      </c>
      <c r="C118" s="44" t="s">
        <v>136</v>
      </c>
      <c r="D118" s="62">
        <v>390.3</v>
      </c>
      <c r="E118" s="62">
        <v>200.96680000000001</v>
      </c>
      <c r="F118" s="43">
        <f t="shared" si="6"/>
        <v>51.490340763515242</v>
      </c>
    </row>
    <row r="119" spans="1:6" ht="47.25" x14ac:dyDescent="0.25">
      <c r="A119" s="23">
        <v>89</v>
      </c>
      <c r="B119" s="36" t="s">
        <v>137</v>
      </c>
      <c r="C119" s="44" t="s">
        <v>138</v>
      </c>
      <c r="D119" s="54">
        <v>30</v>
      </c>
      <c r="E119" s="54">
        <v>0</v>
      </c>
      <c r="F119" s="43">
        <f t="shared" si="6"/>
        <v>0</v>
      </c>
    </row>
    <row r="120" spans="1:6" ht="15.75" x14ac:dyDescent="0.25">
      <c r="A120" s="23">
        <v>90</v>
      </c>
      <c r="B120" s="34" t="s">
        <v>139</v>
      </c>
      <c r="C120" s="38" t="s">
        <v>140</v>
      </c>
      <c r="D120" s="58">
        <f>D121+D122+D123+D124+D125+D126+D127+D128+D129+D130</f>
        <v>5682.6639999999998</v>
      </c>
      <c r="E120" s="58">
        <f>E121+E122+E123+E124+E125+E126+E127+E128+E129+E130</f>
        <v>3852.4090799999999</v>
      </c>
      <c r="F120" s="43">
        <f t="shared" si="6"/>
        <v>67.792307973865789</v>
      </c>
    </row>
    <row r="121" spans="1:6" ht="15.75" x14ac:dyDescent="0.25">
      <c r="A121" s="23">
        <v>91</v>
      </c>
      <c r="B121" s="36" t="s">
        <v>141</v>
      </c>
      <c r="C121" s="37" t="s">
        <v>142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143</v>
      </c>
      <c r="C122" s="37" t="s">
        <v>144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145</v>
      </c>
      <c r="C123" s="37" t="s">
        <v>146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147</v>
      </c>
      <c r="C124" s="37" t="s">
        <v>148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149</v>
      </c>
      <c r="C125" s="37" t="s">
        <v>150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151</v>
      </c>
      <c r="C126" s="37" t="s">
        <v>152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153</v>
      </c>
      <c r="C127" s="37" t="s">
        <v>154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155</v>
      </c>
      <c r="C128" s="37" t="s">
        <v>237</v>
      </c>
      <c r="D128" s="62">
        <v>5682.6639999999998</v>
      </c>
      <c r="E128" s="62">
        <v>3852.4090799999999</v>
      </c>
      <c r="F128" s="43">
        <f t="shared" si="6"/>
        <v>67.792307973865789</v>
      </c>
    </row>
    <row r="129" spans="1:6" ht="15.75" x14ac:dyDescent="0.25">
      <c r="A129" s="23">
        <v>99</v>
      </c>
      <c r="B129" s="36" t="s">
        <v>156</v>
      </c>
      <c r="C129" s="37" t="s">
        <v>157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158</v>
      </c>
      <c r="C130" s="37" t="s">
        <v>159</v>
      </c>
      <c r="D130" s="54"/>
      <c r="E130" s="54"/>
      <c r="F130" s="43">
        <f t="shared" si="6"/>
        <v>0</v>
      </c>
    </row>
    <row r="131" spans="1:6" ht="15.75" x14ac:dyDescent="0.25">
      <c r="A131" s="23">
        <v>101</v>
      </c>
      <c r="B131" s="34" t="s">
        <v>160</v>
      </c>
      <c r="C131" s="38" t="s">
        <v>161</v>
      </c>
      <c r="D131" s="58">
        <f>D132+D133+D134+D135</f>
        <v>1622.0177900000001</v>
      </c>
      <c r="E131" s="58">
        <f>E132+E133+E134+E135</f>
        <v>313.35228000000001</v>
      </c>
      <c r="F131" s="43">
        <f t="shared" si="6"/>
        <v>19.318670974625991</v>
      </c>
    </row>
    <row r="132" spans="1:6" ht="15.75" x14ac:dyDescent="0.25">
      <c r="A132" s="23">
        <v>102</v>
      </c>
      <c r="B132" s="36" t="s">
        <v>162</v>
      </c>
      <c r="C132" s="37" t="s">
        <v>163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164</v>
      </c>
      <c r="C133" s="37" t="s">
        <v>165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166</v>
      </c>
      <c r="C134" s="37" t="s">
        <v>167</v>
      </c>
      <c r="D134" s="54">
        <v>1622.0177900000001</v>
      </c>
      <c r="E134" s="54">
        <v>313.35228000000001</v>
      </c>
      <c r="F134" s="43">
        <f t="shared" si="6"/>
        <v>19.318670974625991</v>
      </c>
    </row>
    <row r="135" spans="1:6" ht="31.5" x14ac:dyDescent="0.25">
      <c r="A135" s="23">
        <v>105</v>
      </c>
      <c r="B135" s="36" t="s">
        <v>168</v>
      </c>
      <c r="C135" s="37" t="s">
        <v>169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170</v>
      </c>
      <c r="C136" s="38" t="s">
        <v>171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172</v>
      </c>
      <c r="C137" s="38" t="s">
        <v>173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174</v>
      </c>
      <c r="C138" s="37" t="s">
        <v>175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176</v>
      </c>
      <c r="C139" s="37" t="s">
        <v>177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178</v>
      </c>
      <c r="C140" s="37" t="s">
        <v>179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180</v>
      </c>
      <c r="C141" s="37" t="s">
        <v>181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182</v>
      </c>
      <c r="C142" s="37" t="s">
        <v>183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184</v>
      </c>
      <c r="C143" s="37" t="s">
        <v>185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186</v>
      </c>
      <c r="C144" s="37" t="s">
        <v>187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188</v>
      </c>
      <c r="C145" s="37" t="s">
        <v>189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190</v>
      </c>
      <c r="C146" s="38" t="s">
        <v>191</v>
      </c>
      <c r="D146" s="58">
        <f>D147+D148+D149</f>
        <v>2767.6097599999998</v>
      </c>
      <c r="E146" s="58">
        <f>E147+E148+E149</f>
        <v>1322.4964299999999</v>
      </c>
      <c r="F146" s="43">
        <f t="shared" si="6"/>
        <v>47.784787043098156</v>
      </c>
    </row>
    <row r="147" spans="1:6" ht="15.75" x14ac:dyDescent="0.25">
      <c r="A147" s="23">
        <v>117</v>
      </c>
      <c r="B147" s="36" t="s">
        <v>192</v>
      </c>
      <c r="C147" s="37" t="s">
        <v>193</v>
      </c>
      <c r="D147" s="54">
        <v>2767.6097599999998</v>
      </c>
      <c r="E147" s="54">
        <v>1322.4964299999999</v>
      </c>
      <c r="F147" s="43">
        <f t="shared" si="6"/>
        <v>47.784787043098156</v>
      </c>
    </row>
    <row r="148" spans="1:6" ht="15.75" x14ac:dyDescent="0.25">
      <c r="A148" s="23">
        <v>118</v>
      </c>
      <c r="B148" s="36" t="s">
        <v>194</v>
      </c>
      <c r="C148" s="37" t="s">
        <v>195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196</v>
      </c>
      <c r="C149" s="37" t="s">
        <v>197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198</v>
      </c>
      <c r="C150" s="38" t="s">
        <v>238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199</v>
      </c>
      <c r="C151" s="37" t="s">
        <v>200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201</v>
      </c>
      <c r="C152" s="37" t="s">
        <v>202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203</v>
      </c>
      <c r="C153" s="37" t="s">
        <v>204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205</v>
      </c>
      <c r="C154" s="37" t="s">
        <v>206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207</v>
      </c>
      <c r="C155" s="37" t="s">
        <v>208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209</v>
      </c>
      <c r="C156" s="37" t="s">
        <v>210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211</v>
      </c>
      <c r="C157" s="37" t="s">
        <v>212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239</v>
      </c>
      <c r="C158" s="37" t="s">
        <v>240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213</v>
      </c>
      <c r="D159" s="58">
        <f>D160+D161+D162+D163+D164</f>
        <v>175.2</v>
      </c>
      <c r="E159" s="58">
        <f>E160+E161+E162+E163+E164</f>
        <v>81.039900000000003</v>
      </c>
      <c r="F159" s="43">
        <f t="shared" si="6"/>
        <v>46.25565068493151</v>
      </c>
    </row>
    <row r="160" spans="1:6" ht="15.75" x14ac:dyDescent="0.25">
      <c r="A160" s="23">
        <v>130</v>
      </c>
      <c r="B160" s="36" t="s">
        <v>214</v>
      </c>
      <c r="C160" s="37" t="s">
        <v>215</v>
      </c>
      <c r="D160" s="54">
        <v>175.2</v>
      </c>
      <c r="E160" s="54">
        <v>81.039900000000003</v>
      </c>
      <c r="F160" s="43">
        <f t="shared" si="6"/>
        <v>46.25565068493151</v>
      </c>
    </row>
    <row r="161" spans="1:6" ht="15.75" x14ac:dyDescent="0.25">
      <c r="A161" s="23">
        <v>131</v>
      </c>
      <c r="B161" s="36" t="s">
        <v>216</v>
      </c>
      <c r="C161" s="37" t="s">
        <v>217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218</v>
      </c>
      <c r="C162" s="37" t="s">
        <v>219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220</v>
      </c>
      <c r="C163" s="37" t="s">
        <v>221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222</v>
      </c>
      <c r="C164" s="37" t="s">
        <v>223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224</v>
      </c>
      <c r="C165" s="38" t="s">
        <v>263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225</v>
      </c>
      <c r="C166" s="37" t="s">
        <v>264</v>
      </c>
      <c r="D166" s="60"/>
      <c r="E166" s="60"/>
      <c r="F166" s="43">
        <f t="shared" si="7"/>
        <v>0</v>
      </c>
    </row>
    <row r="167" spans="1:6" ht="15.75" x14ac:dyDescent="0.25">
      <c r="A167" s="23">
        <v>137</v>
      </c>
      <c r="B167" s="36" t="s">
        <v>227</v>
      </c>
      <c r="C167" s="37" t="s">
        <v>241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261</v>
      </c>
      <c r="C168" s="37" t="s">
        <v>262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271</v>
      </c>
      <c r="C169" s="37" t="s">
        <v>272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242</v>
      </c>
      <c r="C170" s="37" t="s">
        <v>243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244</v>
      </c>
      <c r="C171" s="38" t="s">
        <v>245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246</v>
      </c>
      <c r="C172" s="37" t="s">
        <v>247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248</v>
      </c>
      <c r="C173" s="37" t="s">
        <v>249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250</v>
      </c>
      <c r="C174" s="37" t="s">
        <v>251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252</v>
      </c>
      <c r="C175" s="38" t="s">
        <v>253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254</v>
      </c>
      <c r="C176" s="38" t="s">
        <v>273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255</v>
      </c>
      <c r="C177" s="37" t="s">
        <v>226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257</v>
      </c>
      <c r="C178" s="37" t="s">
        <v>256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258</v>
      </c>
      <c r="C179" s="45" t="s">
        <v>274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228</v>
      </c>
      <c r="C180" s="38" t="s">
        <v>229</v>
      </c>
      <c r="D180" s="58">
        <f>D98-D181</f>
        <v>-120.44099999999889</v>
      </c>
      <c r="E180" s="58">
        <f>E98-E181</f>
        <v>-228.32944999999927</v>
      </c>
      <c r="F180" s="43">
        <f t="shared" si="8"/>
        <v>0</v>
      </c>
    </row>
    <row r="181" spans="1:6" ht="15.75" x14ac:dyDescent="0.25">
      <c r="A181" s="23">
        <v>151</v>
      </c>
      <c r="B181" s="34" t="s">
        <v>230</v>
      </c>
      <c r="C181" s="38" t="s">
        <v>231</v>
      </c>
      <c r="D181" s="58">
        <f>D100+D111+D114+D120+D131+D136+D137+D146+D150+D159+D176+D175+D171+D165</f>
        <v>14936.073999999999</v>
      </c>
      <c r="E181" s="58">
        <f>E100+E111+E114+E120+E131+E136+E137+E146+E150+E159+E176+E175+E171+E165</f>
        <v>7759.3475799999997</v>
      </c>
      <c r="F181" s="43">
        <f t="shared" si="8"/>
        <v>51.950382543632287</v>
      </c>
    </row>
    <row r="185" spans="1:6" x14ac:dyDescent="0.2">
      <c r="A185" s="65"/>
      <c r="B185" s="66"/>
      <c r="C185" s="67"/>
    </row>
    <row r="186" spans="1:6" x14ac:dyDescent="0.2">
      <c r="A186" s="87" t="s">
        <v>280</v>
      </c>
      <c r="B186" s="87"/>
      <c r="C186" s="87"/>
    </row>
    <row r="187" spans="1:6" x14ac:dyDescent="0.2">
      <c r="A187" s="68" t="s">
        <v>298</v>
      </c>
      <c r="B187" s="68"/>
      <c r="C187" s="68"/>
      <c r="D187" s="74" t="s">
        <v>308</v>
      </c>
    </row>
  </sheetData>
  <mergeCells count="22">
    <mergeCell ref="A186:C186"/>
    <mergeCell ref="A99:F99"/>
    <mergeCell ref="B61:C61"/>
    <mergeCell ref="B79:C79"/>
    <mergeCell ref="B48:C48"/>
    <mergeCell ref="B72:C72"/>
    <mergeCell ref="B84:C84"/>
    <mergeCell ref="B76:C76"/>
    <mergeCell ref="B59:C59"/>
    <mergeCell ref="B64:C64"/>
    <mergeCell ref="B54:C54"/>
    <mergeCell ref="B68:C68"/>
    <mergeCell ref="E1:F1"/>
    <mergeCell ref="E2:F2"/>
    <mergeCell ref="E3:F3"/>
    <mergeCell ref="E4:F4"/>
    <mergeCell ref="B35:C35"/>
    <mergeCell ref="C5:F5"/>
    <mergeCell ref="A10:F10"/>
    <mergeCell ref="B14:C14"/>
    <mergeCell ref="C6:F6"/>
    <mergeCell ref="C8:F8"/>
  </mergeCells>
  <phoneticPr fontId="19" type="noConversion"/>
  <pageMargins left="0.39370078740157483" right="0.2" top="0.23622047244094491" bottom="0.27559055118110237" header="0.51181102362204722" footer="0.51181102362204722"/>
  <pageSetup paperSize="9" scale="66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Пользователь Windows</cp:lastModifiedBy>
  <cp:lastPrinted>2018-03-12T04:06:39Z</cp:lastPrinted>
  <dcterms:created xsi:type="dcterms:W3CDTF">2009-03-17T06:05:17Z</dcterms:created>
  <dcterms:modified xsi:type="dcterms:W3CDTF">2021-09-16T04:35:56Z</dcterms:modified>
</cp:coreProperties>
</file>