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11" i="1" l="1"/>
  <c r="E21" i="1"/>
  <c r="D11" i="1"/>
  <c r="F77" i="1"/>
  <c r="E75" i="1"/>
  <c r="D75" i="1"/>
  <c r="D111" i="1"/>
  <c r="F20" i="1"/>
  <c r="F19" i="1"/>
  <c r="F18" i="1"/>
  <c r="F17" i="1"/>
  <c r="F22" i="1"/>
  <c r="A22" i="1"/>
  <c r="F16" i="1"/>
  <c r="E58" i="1"/>
  <c r="D58" i="1"/>
  <c r="D57" i="1" s="1"/>
  <c r="E159" i="1"/>
  <c r="F159" i="1" s="1"/>
  <c r="E120" i="1"/>
  <c r="E131" i="1"/>
  <c r="D131" i="1"/>
  <c r="D181" i="1" s="1"/>
  <c r="F181" i="1" s="1"/>
  <c r="F78" i="1"/>
  <c r="D120" i="1"/>
  <c r="F120" i="1" s="1"/>
  <c r="F14" i="1"/>
  <c r="F15" i="1"/>
  <c r="D100" i="1"/>
  <c r="F53" i="1"/>
  <c r="D71" i="1"/>
  <c r="F71" i="1"/>
  <c r="A80" i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/>
  <c r="A74" i="1"/>
  <c r="A75" i="1" s="1"/>
  <c r="A57" i="1"/>
  <c r="A58" i="1"/>
  <c r="A60" i="1"/>
  <c r="A12" i="1"/>
  <c r="A13" i="1" s="1"/>
  <c r="A15" i="1" s="1"/>
  <c r="A21" i="1" s="1"/>
  <c r="A23" i="1" s="1"/>
  <c r="A24" i="1" s="1"/>
  <c r="A27" i="1"/>
  <c r="A28" i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F165" i="1" s="1"/>
  <c r="E114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E100" i="1"/>
  <c r="E181" i="1" s="1"/>
  <c r="E137" i="1"/>
  <c r="E146" i="1"/>
  <c r="D146" i="1"/>
  <c r="E150" i="1"/>
  <c r="E176" i="1"/>
  <c r="E111" i="1"/>
  <c r="F111" i="1"/>
  <c r="D150" i="1"/>
  <c r="F150" i="1"/>
  <c r="D159" i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1" i="1"/>
  <c r="F13" i="1"/>
  <c r="F12" i="1"/>
  <c r="F137" i="1"/>
  <c r="F47" i="1"/>
  <c r="F60" i="1"/>
  <c r="F131" i="1"/>
  <c r="F114" i="1"/>
  <c r="F146" i="1"/>
  <c r="F58" i="1"/>
  <c r="E57" i="1"/>
  <c r="E56" i="1" s="1"/>
  <c r="E98" i="1" s="1"/>
  <c r="E180" i="1" s="1"/>
  <c r="F11" i="1"/>
  <c r="F100" i="1"/>
  <c r="F57" i="1" l="1"/>
  <c r="D56" i="1"/>
  <c r="F56" i="1" l="1"/>
  <c r="D98" i="1"/>
  <c r="D180" i="1" l="1"/>
  <c r="F180" i="1" s="1"/>
  <c r="F98" i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<sst xmlns="http://schemas.openxmlformats.org/spreadsheetml/2006/main" count="336" uniqueCount="323">
  <si>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</si>
  <si>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</si>
  <si>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</si>
  <si>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</si>
  <si>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</si>
  <si>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</si>
  <si>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</si>
  <si>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</si>
  <si>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</si>
  <si>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</si>
  <si>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</si>
  <si>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</si>
  <si>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</si>
  <si>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</si>
  <si>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</si>
  <si>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</si>
  <si>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</si>
  <si>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</si>
  <si>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</si>
  <si>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</si>
  <si>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</si>
  <si>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</si>
  <si>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</si>
  <si>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</si>
  <si>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</si>
  <si>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</si>
  <si>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</si>
  <si>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</si>
  <si>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</si>
  <si>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</si>
  <si>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</si>
  <si>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</si>
  <si>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</si>
  <si>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</si>
  <si>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</si>
  <si>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</si>
  <si>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</si>
  <si>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</si>
  <si>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</si>
  <si>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</si>
  <si>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</si>
  <si>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</si>
  <si>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</si>
  <si>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</si>
  <si>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</si>
  <si>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</si>
  <si>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</si>
  <si>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</si>
  <si>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</si>
  <si>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</si>
  <si>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</si>
  <si>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</si>
  <si>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</si>
  <si>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</si>
  <si>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</si>
  <si>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</si>
  <si>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</si>
  <si>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</si>
  <si>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</si>
  <si>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</si>
  <si>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</si>
  <si>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</si>
  <si>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</si>
  <si>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</si>
  <si>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</si>
  <si>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</si>
  <si>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</si>
  <si>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</si>
  <si>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</si>
  <si>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</si>
  <si>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</si>
  <si>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</si>
  <si>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</si>
  <si>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</si>
  <si>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</si>
  <si>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</si>
  <si>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</si>
  <si>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</si>
  <si>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</si>
  <si>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</si>
  <si>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</si>
  <si>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</si>
  <si>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</si>
  <si>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</si>
  <si>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</si>
  <si>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</si>
  <si>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</si>
  <si>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</si>
  <si>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</si>
  <si>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</si>
  <si>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</si>
  <si>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</si>
  <si>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</si>
  <si>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</si>
  <si>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</si>
  <si>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</si>
  <si>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</si>
  <si>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</si>
  <si>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</si>
  <si>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</si>
  <si>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</si>
  <si>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</si>
  <si>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</si>
  <si>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</si>
  <si>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</si>
  <si>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</si>
  <si>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</si>
  <si>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</si>
  <si>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</si>
  <si>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</si>
  <si>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</si>
  <si>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</si>
  <si>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</si>
  <si>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</si>
  <si>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</si>
  <si>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</si>
  <si>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</si>
  <si>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</si>
  <si>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</si>
  <si>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</si>
  <si>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</si>
  <si>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</si>
  <si>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</si>
  <si>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</si>
  <si>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</si>
  <si>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</si>
  <si>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</si>
  <si>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</si>
  <si>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</si>
  <si>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</si>
  <si>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</si>
  <si>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</si>
  <si>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</si>
  <si>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</si>
  <si>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</si>
  <si>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</si>
  <si>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</si>
  <si>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</si>
  <si>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</si>
  <si>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</si>
  <si>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</si>
  <si>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</si>
  <si>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</si>
  <si>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</si>
  <si>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</si>
  <si>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</si>
  <si>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</si>
  <si>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</si>
  <si>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</si>
  <si>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</si>
  <si>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</si>
  <si>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</si>
  <si>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</si>
  <si>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</si>
  <si>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</si>
  <si>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</si>
  <si>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</si>
  <si>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</si>
  <si>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</si>
  <si>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</si>
  <si>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</si>
  <si>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</si>
  <si>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</si>
  <si>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</si>
  <si>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</si>
  <si>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</si>
  <si>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</si>
  <si>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</si>
  <si>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</si>
  <si>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</si>
  <si>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</si>
  <si>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</si>
  <si>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</si>
  <si>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</si>
  <si>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</si>
  <si>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</si>
  <si>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</si>
  <si>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</si>
  <si>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</si>
  <si>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</si>
  <si>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</si>
  <si>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</si>
  <si>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</si>
  <si>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</si>
  <si>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</si>
  <si>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</si>
  <si>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</si>
  <si>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</si>
  <si>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</si>
  <si>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</si>
  <si>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</si>
  <si>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</si>
  <si>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</si>
  <si>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</si>
  <si>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</si>
  <si>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</si>
  <si>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</si>
  <si>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</si>
  <si>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</si>
  <si>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</si>
  <si>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</si>
  <si>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</si>
  <si>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</si>
  <si>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</si>
  <si>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</si>
  <si>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</si>
  <si>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</si>
  <si>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</si>
  <si>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</si>
  <si>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</si>
  <si>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</si>
  <si>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</si>
  <si>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</si>
  <si>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</si>
  <si>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</si>
  <si>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</si>
  <si>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</si>
  <si>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</si>
  <si>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</si>
  <si>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</si>
  <si>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</si>
  <si>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</si>
  <si>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</si>
  <si>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</si>
  <si>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</si>
  <si>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</si>
  <si>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</si>
  <si>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</si>
  <si>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</si>
  <si>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</si>
  <si>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</si>
  <si>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</si>
  <si>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</si>
  <si>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</si>
  <si>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</si>
  <si>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</si>
  <si>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</si>
  <si>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</si>
  <si>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</si>
  <si>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</si>
  <si>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</si>
  <si>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</si>
  <si>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</si>
  <si>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</si>
  <si>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</si>
  <si>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</si>
  <si>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</si>
  <si>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</si>
  <si>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</si>
  <si>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</si>
  <si>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</si>
  <si>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</si>
  <si>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</si>
  <si>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</si>
  <si>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</si>
  <si>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</si>
  <si>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</si>
  <si>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</si>
  <si>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</si>
  <si>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</si>
  <si>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</si>
  <si>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</si>
  <si>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</si>
  <si>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</si>
  <si>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</si>
  <si>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</si>
  <si>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</si>
  <si>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</si>
  <si>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</si>
  <si>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</si>
  <si>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</si>
  <si>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</si>
  <si>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</si>
  <si>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</si>
  <si>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</si>
  <si>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</si>
  <si>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</si>
  <si>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</si>
  <si>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</si>
  <si>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</si>
  <si>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</si>
  <si>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</si>
  <si>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</si>
  <si>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</si>
  <si>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</si>
  <si>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</si>
  <si>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</si>
  <si>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</si>
  <si>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</si>
  <si>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</si>
  <si>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</si>
  <si>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</si>
  <si>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</si>
  <si>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</si>
  <si>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</si>
  <si>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</si>
  <si>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</si>
  <si>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</si>
  <si>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</si>
  <si>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</si>
  <si>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</si>
  <si>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</si>
  <si>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</si>
  <si>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</si>
  <si>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</si>
  <si>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</si>
  <si>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</si>
  <si>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</si>
  <si>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</si>
  <si>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</si>
  <si>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</si>
  <si>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</si>
  <si>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</si>
  <si>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</si>
  <si>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</si>
  <si>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</si>
  <si>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</si>
  <si>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</si>
  <si>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</si>
  <si>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</si>
  <si>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</si>
  <si>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>за 1 квартал 2021 года</t>
  </si>
  <si>
    <t>от 3 июня 2021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</si>
</sst>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7" t="s">
        <v>281</v>
      </c>
      <c r="F1" s="77"/>
    </row>
    <row r="2" spans="1:13" ht="15.75" x14ac:dyDescent="0.25">
      <c r="E2" s="77" t="s">
        <v>282</v>
      </c>
      <c r="F2" s="77"/>
      <c r="G2" s="7"/>
      <c r="H2" s="7"/>
      <c r="I2" s="7"/>
      <c r="J2" s="7"/>
    </row>
    <row r="3" spans="1:13" ht="15.75" customHeight="1" x14ac:dyDescent="0.2">
      <c r="E3" s="78" t="s">
        <v>299</v>
      </c>
      <c r="F3" s="78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9" t="s">
        <v>322</v>
      </c>
      <c r="F4" s="79"/>
    </row>
    <row r="5" spans="1:13" ht="43.5" customHeight="1" x14ac:dyDescent="0.3">
      <c r="C5" s="86" t="s">
        <v>293</v>
      </c>
      <c r="D5" s="86"/>
      <c r="E5" s="86"/>
      <c r="F5" s="86"/>
    </row>
    <row r="6" spans="1:13" ht="18.75" x14ac:dyDescent="0.3">
      <c r="C6" s="86" t="s">
        <v>321</v>
      </c>
      <c r="D6" s="86"/>
      <c r="E6" s="86"/>
      <c r="F6" s="86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90" t="s">
        <v>0</v>
      </c>
      <c r="D8" s="90"/>
      <c r="E8" s="90"/>
      <c r="F8" s="9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7" t="s">
        <v>7</v>
      </c>
      <c r="B10" s="88"/>
      <c r="C10" s="88"/>
      <c r="D10" s="88"/>
      <c r="E10" s="88"/>
      <c r="F10" s="89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D13+D16+D23+D26+D29+D30+D34+D22+D24+D53</f>
        <v>4736</v>
      </c>
      <c r="E11" s="53">
        <f>E13+E16+E23+E24+E26+E29+E30+E32+E34+E52+E22</f>
        <v>1142.2515699999999</v>
      </c>
      <c r="F11" s="21">
        <f>IF(D11&gt;0,E11/D11*100,)</f>
        <v>24.118487542229726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1960</v>
      </c>
      <c r="E13" s="54">
        <v>797.60724000000005</v>
      </c>
      <c r="F13" s="21">
        <f t="shared" si="0"/>
        <v>40.694246938775514</v>
      </c>
    </row>
    <row r="14" spans="1:13" ht="15.75" x14ac:dyDescent="0.25">
      <c r="A14" s="23"/>
      <c r="B14" s="75" t="s">
        <v>14</v>
      </c>
      <c r="C14" s="76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284</v>
      </c>
      <c r="C16" s="70" t="s">
        <v>283</v>
      </c>
      <c r="D16" s="54">
        <v>1183</v>
      </c>
      <c r="E16" s="54">
        <v>265.54468000000003</v>
      </c>
      <c r="F16" s="21">
        <f t="shared" si="0"/>
        <v>22.446718512256979</v>
      </c>
    </row>
    <row r="17" spans="1:6" ht="94.5" x14ac:dyDescent="0.25">
      <c r="A17" s="23"/>
      <c r="B17" s="72" t="s">
        <v>285</v>
      </c>
      <c r="C17" s="71" t="s">
        <v>286</v>
      </c>
      <c r="D17" s="54">
        <v>543</v>
      </c>
      <c r="E17" s="54">
        <v>119.17171</v>
      </c>
      <c r="F17" s="21">
        <f>E17/D17*100</f>
        <v>21.946907918968694</v>
      </c>
    </row>
    <row r="18" spans="1:6" ht="110.25" x14ac:dyDescent="0.25">
      <c r="A18" s="23"/>
      <c r="B18" s="72" t="s">
        <v>287</v>
      </c>
      <c r="C18" s="71" t="s">
        <v>288</v>
      </c>
      <c r="D18" s="54">
        <v>3</v>
      </c>
      <c r="E18" s="54">
        <v>0.83582999999999996</v>
      </c>
      <c r="F18" s="21">
        <f>E18/D18*100</f>
        <v>27.860999999999997</v>
      </c>
    </row>
    <row r="19" spans="1:6" ht="94.5" x14ac:dyDescent="0.25">
      <c r="A19" s="23"/>
      <c r="B19" s="72" t="s">
        <v>289</v>
      </c>
      <c r="C19" s="71" t="s">
        <v>290</v>
      </c>
      <c r="D19" s="54">
        <v>715</v>
      </c>
      <c r="E19" s="54">
        <v>116.82038</v>
      </c>
      <c r="F19" s="21">
        <f>E19/D19*100</f>
        <v>16.338514685314685</v>
      </c>
    </row>
    <row r="20" spans="1:6" ht="94.5" x14ac:dyDescent="0.25">
      <c r="A20" s="23"/>
      <c r="B20" s="72" t="s">
        <v>291</v>
      </c>
      <c r="C20" s="71" t="s">
        <v>292</v>
      </c>
      <c r="D20" s="73">
        <v>78</v>
      </c>
      <c r="E20" s="73">
        <v>21.283239999999999</v>
      </c>
      <c r="F20" s="21">
        <f>E20/D20*100</f>
        <v>27.286205128205125</v>
      </c>
    </row>
    <row r="21" spans="1:6" ht="15.75" x14ac:dyDescent="0.25">
      <c r="A21" s="23">
        <f>A15+1</f>
        <v>5</v>
      </c>
      <c r="B21" s="27" t="s">
        <v>300</v>
      </c>
      <c r="C21" s="25" t="s">
        <v>301</v>
      </c>
      <c r="D21" s="54">
        <v>40</v>
      </c>
      <c r="E21" s="54">
        <f>E22+E24</f>
        <v>2.1975199999999999</v>
      </c>
      <c r="F21" s="21">
        <f t="shared" si="0"/>
        <v>5.4938000000000002</v>
      </c>
    </row>
    <row r="22" spans="1:6" ht="47.25" x14ac:dyDescent="0.25">
      <c r="A22" s="23">
        <f>A20+1</f>
        <v>1</v>
      </c>
      <c r="B22" s="27" t="s">
        <v>304</v>
      </c>
      <c r="C22" s="25" t="s">
        <v>305</v>
      </c>
      <c r="D22" s="54">
        <v>20</v>
      </c>
      <c r="E22" s="54">
        <v>2.09178</v>
      </c>
      <c r="F22" s="21">
        <f>IF(D22&gt;0,E22/D22*100,)</f>
        <v>10.4589</v>
      </c>
    </row>
    <row r="23" spans="1:6" ht="63" x14ac:dyDescent="0.25">
      <c r="A23" s="23">
        <f>A21+1</f>
        <v>6</v>
      </c>
      <c r="B23" s="27" t="s">
        <v>304</v>
      </c>
      <c r="C23" s="25" t="s">
        <v>309</v>
      </c>
      <c r="D23" s="54">
        <v>20</v>
      </c>
      <c r="E23" s="54">
        <v>0</v>
      </c>
      <c r="F23" s="21">
        <f t="shared" si="0"/>
        <v>0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0.10574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170</v>
      </c>
      <c r="E26" s="54">
        <v>1.94841</v>
      </c>
      <c r="F26" s="21">
        <f t="shared" si="0"/>
        <v>1.1461235294117647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303</v>
      </c>
      <c r="C29" s="25" t="s">
        <v>24</v>
      </c>
      <c r="D29" s="54">
        <v>995</v>
      </c>
      <c r="E29" s="54">
        <v>67.950720000000004</v>
      </c>
      <c r="F29" s="21">
        <f t="shared" si="0"/>
        <v>6.8292180904522617</v>
      </c>
    </row>
    <row r="30" spans="1:6" ht="63" x14ac:dyDescent="0.25">
      <c r="A30" s="23">
        <f t="shared" si="1"/>
        <v>13</v>
      </c>
      <c r="B30" s="27" t="s">
        <v>302</v>
      </c>
      <c r="C30" s="25" t="s">
        <v>25</v>
      </c>
      <c r="D30" s="54">
        <v>85</v>
      </c>
      <c r="E30" s="54">
        <v>5.7220000000000004</v>
      </c>
      <c r="F30" s="21">
        <f t="shared" si="0"/>
        <v>6.7317647058823535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0.3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0.98099999999999998</v>
      </c>
      <c r="F34" s="21">
        <f t="shared" si="0"/>
        <v>32.700000000000003</v>
      </c>
    </row>
    <row r="35" spans="1:6" ht="15.75" x14ac:dyDescent="0.25">
      <c r="A35" s="23"/>
      <c r="B35" s="80" t="s">
        <v>14</v>
      </c>
      <c r="C35" s="81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3</v>
      </c>
      <c r="E40" s="56">
        <v>0.98099999999999998</v>
      </c>
      <c r="F40" s="21">
        <f t="shared" si="0"/>
        <v>32.700000000000003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75" t="s">
        <v>14</v>
      </c>
      <c r="C48" s="76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v>300</v>
      </c>
      <c r="E53" s="54">
        <v>0</v>
      </c>
      <c r="F53" s="21">
        <f t="shared" si="0"/>
        <v>0</v>
      </c>
    </row>
    <row r="54" spans="1:6" ht="15.75" x14ac:dyDescent="0.25">
      <c r="A54" s="23"/>
      <c r="B54" s="75" t="s">
        <v>14</v>
      </c>
      <c r="C54" s="76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9732.0049999999992</v>
      </c>
      <c r="E56" s="57">
        <f>E57+E91+E93+E94+E95+E96</f>
        <v>2291.5250000000001</v>
      </c>
      <c r="F56" s="21">
        <f t="shared" si="0"/>
        <v>23.546278490403573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D58+D71+D70+D75+D92</f>
        <v>9732.0049999999992</v>
      </c>
      <c r="E57" s="53">
        <f>E58+E70+E71+E75+E90</f>
        <v>2291.5250000000001</v>
      </c>
      <c r="F57" s="21">
        <f t="shared" si="0"/>
        <v>23.546278490403573</v>
      </c>
    </row>
    <row r="58" spans="1:6" ht="31.5" x14ac:dyDescent="0.2">
      <c r="A58" s="23">
        <f>1+A57</f>
        <v>38</v>
      </c>
      <c r="B58" s="34" t="s">
        <v>315</v>
      </c>
      <c r="C58" s="35" t="s">
        <v>71</v>
      </c>
      <c r="D58" s="53">
        <f>D60+D63</f>
        <v>7385.5</v>
      </c>
      <c r="E58" s="53">
        <f>E60+E63</f>
        <v>1963.5</v>
      </c>
      <c r="F58" s="21">
        <f t="shared" si="0"/>
        <v>26.585877733396519</v>
      </c>
    </row>
    <row r="59" spans="1:6" ht="15.75" x14ac:dyDescent="0.25">
      <c r="A59" s="23"/>
      <c r="B59" s="75" t="s">
        <v>72</v>
      </c>
      <c r="C59" s="76"/>
      <c r="D59" s="54"/>
      <c r="E59" s="54"/>
      <c r="F59" s="21"/>
    </row>
    <row r="60" spans="1:6" ht="31.5" x14ac:dyDescent="0.25">
      <c r="A60" s="23">
        <f>A58+1</f>
        <v>39</v>
      </c>
      <c r="B60" s="36" t="s">
        <v>310</v>
      </c>
      <c r="C60" s="37" t="s">
        <v>73</v>
      </c>
      <c r="D60" s="54">
        <v>7385.5</v>
      </c>
      <c r="E60" s="54">
        <v>1963.5</v>
      </c>
      <c r="F60" s="21">
        <f t="shared" ref="F60:F69" si="3">IF(D60&gt;0,E60/D60*100,)</f>
        <v>26.585877733396519</v>
      </c>
    </row>
    <row r="61" spans="1:6" ht="15.75" x14ac:dyDescent="0.25">
      <c r="A61" s="23"/>
      <c r="B61" s="75" t="s">
        <v>72</v>
      </c>
      <c r="C61" s="76"/>
      <c r="D61" s="54"/>
      <c r="E61" s="54"/>
      <c r="F61" s="21"/>
    </row>
    <row r="62" spans="1:6" ht="31.5" x14ac:dyDescent="0.25">
      <c r="A62" s="23">
        <v>40</v>
      </c>
      <c r="B62" s="30" t="s">
        <v>311</v>
      </c>
      <c r="C62" s="31" t="s">
        <v>74</v>
      </c>
      <c r="D62" s="55">
        <v>7385.5</v>
      </c>
      <c r="E62" s="55">
        <v>1963.5</v>
      </c>
      <c r="F62" s="21">
        <f t="shared" si="3"/>
        <v>26.585877733396519</v>
      </c>
    </row>
    <row r="63" spans="1:6" ht="31.5" x14ac:dyDescent="0.25">
      <c r="A63" s="23">
        <v>41</v>
      </c>
      <c r="B63" s="36" t="s">
        <v>312</v>
      </c>
      <c r="C63" s="37" t="s">
        <v>75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75" t="s">
        <v>72</v>
      </c>
      <c r="C64" s="76"/>
      <c r="D64" s="54"/>
      <c r="E64" s="54"/>
      <c r="F64" s="21"/>
    </row>
    <row r="65" spans="1:8" ht="47.25" x14ac:dyDescent="0.25">
      <c r="A65" s="23">
        <v>42</v>
      </c>
      <c r="B65" s="30" t="s">
        <v>313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314</v>
      </c>
      <c r="C66" s="37" t="s">
        <v>77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316</v>
      </c>
      <c r="C67" s="51" t="s">
        <v>296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5" t="s">
        <v>72</v>
      </c>
      <c r="C68" s="76"/>
      <c r="D68" s="55"/>
      <c r="E68" s="55"/>
      <c r="F68" s="21"/>
    </row>
    <row r="69" spans="1:8" ht="126" x14ac:dyDescent="0.25">
      <c r="A69" s="23">
        <v>45</v>
      </c>
      <c r="B69" s="48" t="s">
        <v>316</v>
      </c>
      <c r="C69" s="49" t="s">
        <v>297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317</v>
      </c>
      <c r="C70" s="38" t="s">
        <v>78</v>
      </c>
      <c r="D70" s="58">
        <v>1736.6</v>
      </c>
      <c r="E70" s="58">
        <v>0</v>
      </c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318</v>
      </c>
      <c r="C71" s="38" t="s">
        <v>79</v>
      </c>
      <c r="D71" s="58">
        <f>D73+D74</f>
        <v>254.9</v>
      </c>
      <c r="E71" s="58">
        <v>63.725000000000001</v>
      </c>
      <c r="F71" s="21">
        <f t="shared" si="0"/>
        <v>25</v>
      </c>
    </row>
    <row r="72" spans="1:8" ht="15.75" x14ac:dyDescent="0.25">
      <c r="A72" s="23"/>
      <c r="B72" s="75" t="s">
        <v>72</v>
      </c>
      <c r="C72" s="76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319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320</v>
      </c>
      <c r="C74" s="31" t="s">
        <v>81</v>
      </c>
      <c r="D74" s="55">
        <v>254.9</v>
      </c>
      <c r="E74" s="55">
        <v>63.725000000000001</v>
      </c>
      <c r="F74" s="21">
        <f t="shared" si="0"/>
        <v>25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>
        <f>D77</f>
        <v>264.3</v>
      </c>
      <c r="E75" s="59">
        <f>E77</f>
        <v>264.3</v>
      </c>
      <c r="F75" s="21">
        <f t="shared" si="0"/>
        <v>100</v>
      </c>
    </row>
    <row r="76" spans="1:8" ht="15.75" x14ac:dyDescent="0.25">
      <c r="A76" s="23"/>
      <c r="B76" s="75" t="s">
        <v>72</v>
      </c>
      <c r="C76" s="76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294</v>
      </c>
      <c r="C77" s="46" t="s">
        <v>295</v>
      </c>
      <c r="D77" s="54">
        <v>264.3</v>
      </c>
      <c r="E77" s="54">
        <v>264.3</v>
      </c>
      <c r="F77" s="21">
        <f>E77/D77*100</f>
        <v>100</v>
      </c>
    </row>
    <row r="78" spans="1:8" ht="78.75" x14ac:dyDescent="0.25">
      <c r="A78" s="23">
        <v>52</v>
      </c>
      <c r="B78" s="36" t="s">
        <v>306</v>
      </c>
      <c r="C78" s="39" t="s">
        <v>307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5" t="s">
        <v>72</v>
      </c>
      <c r="C79" s="76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75" t="s">
        <v>72</v>
      </c>
      <c r="C84" s="76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>
        <v>90.704999999999998</v>
      </c>
      <c r="E92" s="53">
        <v>0</v>
      </c>
      <c r="F92" s="52">
        <v>0</v>
      </c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14468.004999999999</v>
      </c>
      <c r="E98" s="59">
        <f>E97+E56+E11</f>
        <v>3433.77657</v>
      </c>
      <c r="F98" s="21">
        <f t="shared" si="4"/>
        <v>23.733587111699229</v>
      </c>
    </row>
    <row r="99" spans="1:6" ht="15.75" x14ac:dyDescent="0.25">
      <c r="A99" s="83" t="s">
        <v>104</v>
      </c>
      <c r="B99" s="84"/>
      <c r="C99" s="84"/>
      <c r="D99" s="84"/>
      <c r="E99" s="84"/>
      <c r="F99" s="85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4013.3824499999996</v>
      </c>
      <c r="E100" s="58">
        <f>E101+E102+E103+E105+E106+E107+E108+E109+E110</f>
        <v>1000.56242</v>
      </c>
      <c r="F100" s="43">
        <f>IF(D100&gt;0,E100/D100*100,)</f>
        <v>24.930652198371973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968.56960000000004</v>
      </c>
      <c r="E101" s="54">
        <v>214.51214999999999</v>
      </c>
      <c r="F101" s="43">
        <f t="shared" ref="F101:F160" si="6">IF(D101&gt;0,E101/D101*100,)</f>
        <v>22.147313935931912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2986.6453499999998</v>
      </c>
      <c r="E103" s="54">
        <v>782.68277</v>
      </c>
      <c r="F103" s="43">
        <f t="shared" si="6"/>
        <v>26.206083357034675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54.8</v>
      </c>
      <c r="E106" s="60">
        <v>0</v>
      </c>
      <c r="F106" s="43">
        <f t="shared" si="6"/>
        <v>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3.3675000000000002</v>
      </c>
      <c r="E110" s="54">
        <v>3.3675000000000002</v>
      </c>
      <c r="F110" s="43">
        <f t="shared" si="6"/>
        <v>100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254.9</v>
      </c>
      <c r="E111" s="58">
        <f>E112+E113</f>
        <v>57.461039999999997</v>
      </c>
      <c r="F111" s="43">
        <f t="shared" si="6"/>
        <v>22.54258140447234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254.9</v>
      </c>
      <c r="E112" s="54">
        <v>57.461039999999997</v>
      </c>
      <c r="F112" s="43">
        <f t="shared" si="6"/>
        <v>22.54258140447234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420.3</v>
      </c>
      <c r="E114" s="58">
        <f>E115+E117+E118+E119+E116</f>
        <v>104.27079999999999</v>
      </c>
      <c r="F114" s="43">
        <f t="shared" si="6"/>
        <v>24.808660480609088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390.3</v>
      </c>
      <c r="E118" s="62">
        <v>104.27079999999999</v>
      </c>
      <c r="F118" s="43">
        <f t="shared" si="6"/>
        <v>26.715552139379962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30</v>
      </c>
      <c r="E119" s="54">
        <v>0</v>
      </c>
      <c r="F119" s="43">
        <f t="shared" si="6"/>
        <v>0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4226.2759999999998</v>
      </c>
      <c r="E120" s="58">
        <f>E121+E122+E123+E124+E125+E126+E127+E128+E129+E130</f>
        <v>817.16476999999998</v>
      </c>
      <c r="F120" s="43">
        <f t="shared" si="6"/>
        <v>19.335338487121994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4226.2759999999998</v>
      </c>
      <c r="E128" s="62">
        <v>817.16476999999998</v>
      </c>
      <c r="F128" s="43">
        <f t="shared" si="6"/>
        <v>19.335338487121994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2730.7777900000001</v>
      </c>
      <c r="E131" s="58">
        <f>E132+E133+E134+E135</f>
        <v>194.89687000000001</v>
      </c>
      <c r="F131" s="43">
        <f t="shared" si="6"/>
        <v>7.1370461087571684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2730.7777900000001</v>
      </c>
      <c r="E134" s="54">
        <v>194.89687000000001</v>
      </c>
      <c r="F134" s="43">
        <f t="shared" si="6"/>
        <v>7.1370461087571684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2767.6097599999998</v>
      </c>
      <c r="E146" s="58">
        <f>E147+E148+E149</f>
        <v>1049.9496999999999</v>
      </c>
      <c r="F146" s="43">
        <f t="shared" si="6"/>
        <v>37.937057282237653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2767.6097599999998</v>
      </c>
      <c r="E147" s="54">
        <v>1049.9496999999999</v>
      </c>
      <c r="F147" s="43">
        <f t="shared" si="6"/>
        <v>37.937057282237653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175.2</v>
      </c>
      <c r="E159" s="58">
        <f>E160+E161+E162+E163+E164</f>
        <v>40.66395</v>
      </c>
      <c r="F159" s="43">
        <f t="shared" si="6"/>
        <v>23.210017123287674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175.2</v>
      </c>
      <c r="E160" s="54">
        <v>40.66395</v>
      </c>
      <c r="F160" s="43">
        <f t="shared" si="6"/>
        <v>23.210017123287674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-120.44100000000071</v>
      </c>
      <c r="E180" s="58">
        <f>E98-E181</f>
        <v>168.80702000000019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14588.446</v>
      </c>
      <c r="E181" s="58">
        <f>E100+E111+E114+E120+E131+E136+E137+E146+E150+E159+E176+E175+E171+E165</f>
        <v>3264.9695499999998</v>
      </c>
      <c r="F181" s="43">
        <f t="shared" si="8"/>
        <v>22.380516403186466</v>
      </c>
    </row>
    <row r="185" spans="1:6" x14ac:dyDescent="0.2">
      <c r="A185" s="65"/>
      <c r="B185" s="66"/>
      <c r="C185" s="67"/>
    </row>
    <row r="186" spans="1:6" x14ac:dyDescent="0.2">
      <c r="A186" s="82" t="s">
        <v>280</v>
      </c>
      <c r="B186" s="82"/>
      <c r="C186" s="82"/>
    </row>
    <row r="187" spans="1:6" x14ac:dyDescent="0.2">
      <c r="A187" s="68" t="s">
        <v>298</v>
      </c>
      <c r="B187" s="68"/>
      <c r="C187" s="68"/>
      <c r="D187" s="74" t="s">
        <v>308</v>
      </c>
    </row>
  </sheetData>
  <mergeCells count="22">
    <mergeCell ref="B14:C14"/>
    <mergeCell ref="C6:F6"/>
    <mergeCell ref="C8:F8"/>
    <mergeCell ref="B64:C64"/>
    <mergeCell ref="B54:C54"/>
    <mergeCell ref="B68:C68"/>
    <mergeCell ref="A186:C186"/>
    <mergeCell ref="A99:F99"/>
    <mergeCell ref="B61:C61"/>
    <mergeCell ref="B79:C79"/>
    <mergeCell ref="B48:C48"/>
    <mergeCell ref="B72:C72"/>
    <mergeCell ref="B84:C84"/>
    <mergeCell ref="B76:C76"/>
    <mergeCell ref="B59:C59"/>
    <mergeCell ref="E1:F1"/>
    <mergeCell ref="E2:F2"/>
    <mergeCell ref="E3:F3"/>
    <mergeCell ref="E4:F4"/>
    <mergeCell ref="B35:C35"/>
    <mergeCell ref="C5:F5"/>
    <mergeCell ref="A10:F10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2018-03-12T04:06:39Z</cp:lastPrinted>
  <dcterms:created xsi:type="dcterms:W3CDTF">2009-03-17T06:05:17Z</dcterms:created>
  <dcterms:modified xsi:type="dcterms:W3CDTF">2021-06-11T01:45:11Z</dcterms:modified>
</cp:coreProperties>
</file>