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прил 1" sheetId="1" r:id="rId1"/>
    <sheet name="прил 5" sheetId="2" r:id="rId2"/>
    <sheet name="прил 6" sheetId="3" r:id="rId3"/>
    <sheet name="прил 7" sheetId="4" r:id="rId4"/>
    <sheet name="прил 8" sheetId="5" r:id="rId5"/>
  </sheets>
  <calcPr calcId="152511"/>
</workbook>
</file>

<file path=xl/calcChain.xml><?xml version="1.0" encoding="utf-8"?>
<calcChain xmlns="http://schemas.openxmlformats.org/spreadsheetml/2006/main">
  <c r="Q95" i="5" l="1"/>
  <c r="Q92" i="5" s="1"/>
  <c r="P95" i="5"/>
  <c r="O95" i="5"/>
  <c r="Q94" i="5"/>
  <c r="P94" i="5"/>
  <c r="O94" i="5"/>
  <c r="Q93" i="5"/>
  <c r="P93" i="5"/>
  <c r="O93" i="5"/>
  <c r="O90" i="5" s="1"/>
  <c r="P92" i="5"/>
  <c r="O92" i="5"/>
  <c r="Q91" i="5"/>
  <c r="Q90" i="5" s="1"/>
  <c r="P91" i="5"/>
  <c r="O91" i="5"/>
  <c r="P90" i="5"/>
  <c r="Q88" i="5"/>
  <c r="P88" i="5"/>
  <c r="O88" i="5"/>
  <c r="Q86" i="5"/>
  <c r="P86" i="5"/>
  <c r="O86" i="5"/>
  <c r="O85" i="5"/>
  <c r="O84" i="5" s="1"/>
  <c r="O83" i="5" s="1"/>
  <c r="O82" i="5" s="1"/>
  <c r="O81" i="5" s="1"/>
  <c r="Q84" i="5"/>
  <c r="P84" i="5"/>
  <c r="Q83" i="5"/>
  <c r="Q82" i="5" s="1"/>
  <c r="Q81" i="5" s="1"/>
  <c r="P83" i="5"/>
  <c r="P82" i="5"/>
  <c r="P81" i="5" s="1"/>
  <c r="Q79" i="5"/>
  <c r="P79" i="5"/>
  <c r="O79" i="5"/>
  <c r="Q78" i="5"/>
  <c r="Q76" i="5" s="1"/>
  <c r="P78" i="5"/>
  <c r="O78" i="5"/>
  <c r="P77" i="5"/>
  <c r="P75" i="5" s="1"/>
  <c r="P74" i="5" s="1"/>
  <c r="O77" i="5"/>
  <c r="P76" i="5"/>
  <c r="O76" i="5"/>
  <c r="O75" i="5"/>
  <c r="O74" i="5"/>
  <c r="Q72" i="5"/>
  <c r="P72" i="5"/>
  <c r="P71" i="5" s="1"/>
  <c r="P70" i="5" s="1"/>
  <c r="O72" i="5"/>
  <c r="Q71" i="5"/>
  <c r="Q70" i="5" s="1"/>
  <c r="O71" i="5"/>
  <c r="O70" i="5" s="1"/>
  <c r="Q65" i="5"/>
  <c r="P65" i="5"/>
  <c r="P64" i="5" s="1"/>
  <c r="P63" i="5" s="1"/>
  <c r="O65" i="5"/>
  <c r="Q64" i="5"/>
  <c r="Q63" i="5" s="1"/>
  <c r="O64" i="5"/>
  <c r="O63" i="5" s="1"/>
  <c r="Q59" i="5"/>
  <c r="Q58" i="5" s="1"/>
  <c r="Q57" i="5" s="1"/>
  <c r="P59" i="5"/>
  <c r="O59" i="5"/>
  <c r="O58" i="5" s="1"/>
  <c r="O57" i="5" s="1"/>
  <c r="P58" i="5"/>
  <c r="P57" i="5" s="1"/>
  <c r="Q52" i="5"/>
  <c r="P52" i="5"/>
  <c r="O52" i="5"/>
  <c r="O47" i="5" s="1"/>
  <c r="O46" i="5" s="1"/>
  <c r="Q49" i="5"/>
  <c r="P49" i="5"/>
  <c r="P48" i="5" s="1"/>
  <c r="O49" i="5"/>
  <c r="Q48" i="5"/>
  <c r="Q47" i="5"/>
  <c r="P47" i="5"/>
  <c r="P46" i="5" s="1"/>
  <c r="Q46" i="5"/>
  <c r="Q45" i="5"/>
  <c r="P45" i="5"/>
  <c r="P44" i="5" s="1"/>
  <c r="Q44" i="5"/>
  <c r="Q42" i="5"/>
  <c r="P42" i="5"/>
  <c r="P41" i="5" s="1"/>
  <c r="P40" i="5" s="1"/>
  <c r="P39" i="5" s="1"/>
  <c r="O42" i="5"/>
  <c r="Q41" i="5"/>
  <c r="Q40" i="5" s="1"/>
  <c r="Q39" i="5" s="1"/>
  <c r="O41" i="5"/>
  <c r="O40" i="5" s="1"/>
  <c r="O39" i="5" s="1"/>
  <c r="O37" i="5"/>
  <c r="O36" i="5"/>
  <c r="O35" i="5"/>
  <c r="Q33" i="5"/>
  <c r="P33" i="5"/>
  <c r="O33" i="5"/>
  <c r="Q32" i="5"/>
  <c r="P32" i="5"/>
  <c r="O32" i="5"/>
  <c r="Q31" i="5"/>
  <c r="Q30" i="5" s="1"/>
  <c r="P31" i="5"/>
  <c r="O31" i="5"/>
  <c r="P30" i="5"/>
  <c r="O30" i="5"/>
  <c r="O27" i="5"/>
  <c r="Q24" i="5"/>
  <c r="P24" i="5"/>
  <c r="P19" i="5" s="1"/>
  <c r="P18" i="5" s="1"/>
  <c r="P17" i="5" s="1"/>
  <c r="O24" i="5"/>
  <c r="Q21" i="5"/>
  <c r="Q20" i="5" s="1"/>
  <c r="P21" i="5"/>
  <c r="O21" i="5"/>
  <c r="O19" i="5" s="1"/>
  <c r="O18" i="5" s="1"/>
  <c r="O17" i="5" s="1"/>
  <c r="O9" i="5" s="1"/>
  <c r="Q19" i="5"/>
  <c r="Q18" i="5" s="1"/>
  <c r="Q17" i="5" s="1"/>
  <c r="Q9" i="5" s="1"/>
  <c r="Q14" i="5"/>
  <c r="P14" i="5"/>
  <c r="P13" i="5" s="1"/>
  <c r="O14" i="5"/>
  <c r="Q13" i="5"/>
  <c r="O13" i="5"/>
  <c r="Q12" i="5"/>
  <c r="P12" i="5"/>
  <c r="O12" i="5"/>
  <c r="Q11" i="5"/>
  <c r="O11" i="5"/>
  <c r="Q10" i="5"/>
  <c r="P10" i="5"/>
  <c r="O10" i="5"/>
  <c r="O68" i="5" l="1"/>
  <c r="O67" i="5" s="1"/>
  <c r="O69" i="5"/>
  <c r="Q68" i="5"/>
  <c r="Q67" i="5" s="1"/>
  <c r="Q69" i="5"/>
  <c r="Q56" i="5"/>
  <c r="Q55" i="5"/>
  <c r="P61" i="5"/>
  <c r="P62" i="5"/>
  <c r="O55" i="5"/>
  <c r="O56" i="5"/>
  <c r="Q61" i="5"/>
  <c r="Q62" i="5"/>
  <c r="P9" i="5"/>
  <c r="P55" i="5"/>
  <c r="P54" i="5" s="1"/>
  <c r="P56" i="5"/>
  <c r="O61" i="5"/>
  <c r="O62" i="5"/>
  <c r="P69" i="5"/>
  <c r="P68" i="5"/>
  <c r="P67" i="5" s="1"/>
  <c r="P11" i="5"/>
  <c r="O20" i="5"/>
  <c r="O45" i="5"/>
  <c r="Q77" i="5"/>
  <c r="Q75" i="5" s="1"/>
  <c r="Q74" i="5" s="1"/>
  <c r="P20" i="5"/>
  <c r="O44" i="5"/>
  <c r="O48" i="5"/>
  <c r="Q54" i="5" l="1"/>
  <c r="Q97" i="5" s="1"/>
  <c r="Q8" i="5" s="1"/>
  <c r="P97" i="5"/>
  <c r="P8" i="5" s="1"/>
  <c r="O54" i="5"/>
  <c r="O97" i="5" s="1"/>
  <c r="O8" i="5" s="1"/>
  <c r="T76" i="4" l="1"/>
  <c r="T75" i="4" s="1"/>
  <c r="T74" i="4" s="1"/>
  <c r="T73" i="4" s="1"/>
  <c r="T72" i="4" s="1"/>
  <c r="S76" i="4"/>
  <c r="P76" i="4"/>
  <c r="P75" i="4" s="1"/>
  <c r="P74" i="4" s="1"/>
  <c r="P73" i="4" s="1"/>
  <c r="P72" i="4" s="1"/>
  <c r="S75" i="4"/>
  <c r="S74" i="4" s="1"/>
  <c r="S73" i="4" s="1"/>
  <c r="S72" i="4" s="1"/>
  <c r="R72" i="4"/>
  <c r="Q72" i="4"/>
  <c r="T70" i="4"/>
  <c r="S70" i="4"/>
  <c r="R70" i="4"/>
  <c r="Q70" i="4"/>
  <c r="P70" i="4"/>
  <c r="T68" i="4"/>
  <c r="T67" i="4" s="1"/>
  <c r="S68" i="4"/>
  <c r="P68" i="4"/>
  <c r="S67" i="4"/>
  <c r="S66" i="4" s="1"/>
  <c r="R67" i="4"/>
  <c r="R65" i="4" s="1"/>
  <c r="R64" i="4" s="1"/>
  <c r="Q67" i="4"/>
  <c r="P67" i="4"/>
  <c r="R66" i="4"/>
  <c r="Q66" i="4"/>
  <c r="P66" i="4"/>
  <c r="Q65" i="4"/>
  <c r="Q64" i="4" s="1"/>
  <c r="P65" i="4"/>
  <c r="P64" i="4"/>
  <c r="T62" i="4"/>
  <c r="S62" i="4"/>
  <c r="S61" i="4" s="1"/>
  <c r="S59" i="4" s="1"/>
  <c r="S58" i="4" s="1"/>
  <c r="R62" i="4"/>
  <c r="Q62" i="4"/>
  <c r="Q61" i="4" s="1"/>
  <c r="Q59" i="4" s="1"/>
  <c r="Q58" i="4" s="1"/>
  <c r="P62" i="4"/>
  <c r="T61" i="4"/>
  <c r="T59" i="4" s="1"/>
  <c r="T58" i="4" s="1"/>
  <c r="R61" i="4"/>
  <c r="P61" i="4"/>
  <c r="P59" i="4" s="1"/>
  <c r="P58" i="4" s="1"/>
  <c r="T60" i="4"/>
  <c r="R60" i="4"/>
  <c r="Q60" i="4"/>
  <c r="P60" i="4"/>
  <c r="R59" i="4"/>
  <c r="R58" i="4" s="1"/>
  <c r="T56" i="4"/>
  <c r="T55" i="4" s="1"/>
  <c r="T53" i="4" s="1"/>
  <c r="T52" i="4" s="1"/>
  <c r="S56" i="4"/>
  <c r="R56" i="4"/>
  <c r="R55" i="4" s="1"/>
  <c r="R53" i="4" s="1"/>
  <c r="R52" i="4" s="1"/>
  <c r="Q56" i="4"/>
  <c r="P56" i="4"/>
  <c r="P55" i="4" s="1"/>
  <c r="P53" i="4" s="1"/>
  <c r="P52" i="4" s="1"/>
  <c r="S55" i="4"/>
  <c r="Q55" i="4"/>
  <c r="Q53" i="4" s="1"/>
  <c r="Q52" i="4" s="1"/>
  <c r="S54" i="4"/>
  <c r="R54" i="4"/>
  <c r="Q54" i="4"/>
  <c r="S53" i="4"/>
  <c r="S52" i="4" s="1"/>
  <c r="T50" i="4"/>
  <c r="S50" i="4"/>
  <c r="S49" i="4" s="1"/>
  <c r="S47" i="4" s="1"/>
  <c r="S41" i="4" s="1"/>
  <c r="R50" i="4"/>
  <c r="Q50" i="4"/>
  <c r="Q49" i="4" s="1"/>
  <c r="Q47" i="4" s="1"/>
  <c r="P50" i="4"/>
  <c r="T49" i="4"/>
  <c r="R49" i="4"/>
  <c r="R47" i="4" s="1"/>
  <c r="P49" i="4"/>
  <c r="T48" i="4"/>
  <c r="S48" i="4"/>
  <c r="R48" i="4"/>
  <c r="P48" i="4"/>
  <c r="T47" i="4"/>
  <c r="P47" i="4"/>
  <c r="T45" i="4"/>
  <c r="S45" i="4"/>
  <c r="R45" i="4"/>
  <c r="Q45" i="4"/>
  <c r="Q44" i="4" s="1"/>
  <c r="Q42" i="4" s="1"/>
  <c r="P45" i="4"/>
  <c r="T44" i="4"/>
  <c r="S44" i="4"/>
  <c r="R44" i="4"/>
  <c r="R42" i="4" s="1"/>
  <c r="R41" i="4" s="1"/>
  <c r="P44" i="4"/>
  <c r="T43" i="4"/>
  <c r="S43" i="4"/>
  <c r="R43" i="4"/>
  <c r="P43" i="4"/>
  <c r="T42" i="4"/>
  <c r="T41" i="4" s="1"/>
  <c r="S42" i="4"/>
  <c r="P42" i="4"/>
  <c r="P41" i="4" s="1"/>
  <c r="T38" i="4"/>
  <c r="S38" i="4"/>
  <c r="R38" i="4"/>
  <c r="R37" i="4" s="1"/>
  <c r="R35" i="4" s="1"/>
  <c r="R34" i="4" s="1"/>
  <c r="Q38" i="4"/>
  <c r="P38" i="4"/>
  <c r="P37" i="4" s="1"/>
  <c r="P35" i="4" s="1"/>
  <c r="P34" i="4" s="1"/>
  <c r="T37" i="4"/>
  <c r="S37" i="4"/>
  <c r="S35" i="4" s="1"/>
  <c r="S34" i="4" s="1"/>
  <c r="Q37" i="4"/>
  <c r="T36" i="4"/>
  <c r="S36" i="4"/>
  <c r="Q36" i="4"/>
  <c r="P36" i="4"/>
  <c r="T35" i="4"/>
  <c r="Q35" i="4"/>
  <c r="Q34" i="4" s="1"/>
  <c r="T34" i="4"/>
  <c r="P32" i="4"/>
  <c r="P31" i="4"/>
  <c r="P30" i="4" s="1"/>
  <c r="T30" i="4"/>
  <c r="P28" i="4"/>
  <c r="P27" i="4"/>
  <c r="P26" i="4"/>
  <c r="T24" i="4"/>
  <c r="S24" i="4"/>
  <c r="P24" i="4"/>
  <c r="T23" i="4"/>
  <c r="S23" i="4"/>
  <c r="P23" i="4"/>
  <c r="T22" i="4"/>
  <c r="S22" i="4"/>
  <c r="P22" i="4"/>
  <c r="T21" i="4"/>
  <c r="S21" i="4"/>
  <c r="P21" i="4"/>
  <c r="T16" i="4"/>
  <c r="T15" i="4" s="1"/>
  <c r="T13" i="4" s="1"/>
  <c r="T7" i="4" s="1"/>
  <c r="S16" i="4"/>
  <c r="R16" i="4"/>
  <c r="R15" i="4" s="1"/>
  <c r="R13" i="4" s="1"/>
  <c r="Q16" i="4"/>
  <c r="P16" i="4"/>
  <c r="P15" i="4" s="1"/>
  <c r="P13" i="4" s="1"/>
  <c r="P7" i="4" s="1"/>
  <c r="P78" i="4" s="1"/>
  <c r="S15" i="4"/>
  <c r="Q15" i="4"/>
  <c r="T14" i="4"/>
  <c r="S14" i="4"/>
  <c r="Q14" i="4"/>
  <c r="P14" i="4"/>
  <c r="S13" i="4"/>
  <c r="Q13" i="4"/>
  <c r="T11" i="4"/>
  <c r="S11" i="4"/>
  <c r="R11" i="4"/>
  <c r="R10" i="4" s="1"/>
  <c r="R8" i="4" s="1"/>
  <c r="Q11" i="4"/>
  <c r="P11" i="4"/>
  <c r="T10" i="4"/>
  <c r="S10" i="4"/>
  <c r="S8" i="4" s="1"/>
  <c r="S7" i="4" s="1"/>
  <c r="Q10" i="4"/>
  <c r="P10" i="4"/>
  <c r="T9" i="4"/>
  <c r="S9" i="4"/>
  <c r="Q9" i="4"/>
  <c r="P9" i="4"/>
  <c r="T8" i="4"/>
  <c r="Q8" i="4"/>
  <c r="Q7" i="4" s="1"/>
  <c r="P8" i="4"/>
  <c r="T65" i="4" l="1"/>
  <c r="T64" i="4" s="1"/>
  <c r="T66" i="4"/>
  <c r="R7" i="4"/>
  <c r="R78" i="4" s="1"/>
  <c r="T78" i="4"/>
  <c r="Q41" i="4"/>
  <c r="Q78" i="4" s="1"/>
  <c r="R9" i="4"/>
  <c r="R14" i="4"/>
  <c r="R36" i="4"/>
  <c r="Q43" i="4"/>
  <c r="Q48" i="4"/>
  <c r="P54" i="4"/>
  <c r="T54" i="4"/>
  <c r="S60" i="4"/>
  <c r="S65" i="4"/>
  <c r="S64" i="4" s="1"/>
  <c r="S78" i="4" s="1"/>
  <c r="C12" i="3" l="1"/>
  <c r="C38" i="3" s="1"/>
  <c r="D12" i="3"/>
  <c r="E12" i="3"/>
  <c r="F12" i="3"/>
  <c r="F38" i="3" s="1"/>
  <c r="G12" i="3"/>
  <c r="G38" i="3" s="1"/>
  <c r="C22" i="3"/>
  <c r="D22" i="3"/>
  <c r="E22" i="3"/>
  <c r="E38" i="3" s="1"/>
  <c r="F22" i="3"/>
  <c r="G22" i="3"/>
  <c r="C24" i="3"/>
  <c r="D24" i="3"/>
  <c r="E24" i="3"/>
  <c r="F24" i="3"/>
  <c r="G24" i="3"/>
  <c r="C27" i="3"/>
  <c r="D27" i="3"/>
  <c r="E27" i="3"/>
  <c r="F27" i="3"/>
  <c r="G27" i="3"/>
  <c r="C30" i="3"/>
  <c r="D30" i="3"/>
  <c r="E30" i="3"/>
  <c r="F30" i="3"/>
  <c r="G30" i="3"/>
  <c r="C34" i="3"/>
  <c r="D34" i="3"/>
  <c r="E34" i="3"/>
  <c r="F34" i="3"/>
  <c r="G34" i="3"/>
  <c r="C36" i="3"/>
  <c r="D36" i="3"/>
  <c r="E36" i="3"/>
  <c r="F36" i="3"/>
  <c r="G36" i="3"/>
  <c r="D38" i="3"/>
  <c r="C12" i="2"/>
  <c r="C13" i="2"/>
  <c r="D13" i="2"/>
  <c r="D12" i="2" s="1"/>
  <c r="C14" i="2"/>
  <c r="D14" i="2"/>
  <c r="E14" i="2"/>
  <c r="E13" i="2" s="1"/>
  <c r="E12" i="2" s="1"/>
  <c r="D18" i="2"/>
  <c r="E18" i="2"/>
  <c r="D19" i="2"/>
  <c r="E19" i="2"/>
  <c r="C20" i="2"/>
  <c r="C22" i="2"/>
  <c r="C19" i="2" s="1"/>
  <c r="C18" i="2" s="1"/>
  <c r="C24" i="2"/>
  <c r="C27" i="2"/>
  <c r="C26" i="2" s="1"/>
  <c r="C31" i="2"/>
  <c r="C30" i="2" s="1"/>
  <c r="C33" i="2"/>
  <c r="C29" i="2" s="1"/>
  <c r="C28" i="2" s="1"/>
  <c r="C34" i="2"/>
  <c r="D34" i="2"/>
  <c r="D33" i="2" s="1"/>
  <c r="E34" i="2"/>
  <c r="E33" i="2" s="1"/>
  <c r="E29" i="2" s="1"/>
  <c r="E28" i="2" s="1"/>
  <c r="E37" i="2"/>
  <c r="C38" i="2"/>
  <c r="C37" i="2" s="1"/>
  <c r="D38" i="2"/>
  <c r="D37" i="2" s="1"/>
  <c r="E38" i="2"/>
  <c r="C39" i="2"/>
  <c r="C44" i="2"/>
  <c r="D44" i="2"/>
  <c r="C45" i="2"/>
  <c r="D45" i="2"/>
  <c r="E45" i="2"/>
  <c r="E44" i="2" s="1"/>
  <c r="E43" i="2" s="1"/>
  <c r="E36" i="2" s="1"/>
  <c r="E47" i="2"/>
  <c r="C48" i="2"/>
  <c r="C47" i="2" s="1"/>
  <c r="C43" i="2" s="1"/>
  <c r="D48" i="2"/>
  <c r="D47" i="2" s="1"/>
  <c r="E48" i="2"/>
  <c r="C50" i="2"/>
  <c r="C54" i="2"/>
  <c r="E54" i="2"/>
  <c r="C55" i="2"/>
  <c r="D55" i="2"/>
  <c r="D54" i="2" s="1"/>
  <c r="E55" i="2"/>
  <c r="C58" i="2"/>
  <c r="D58" i="2"/>
  <c r="E58" i="2"/>
  <c r="D65" i="2"/>
  <c r="C66" i="2"/>
  <c r="D66" i="2"/>
  <c r="E66" i="2"/>
  <c r="C68" i="2"/>
  <c r="C65" i="2" s="1"/>
  <c r="D68" i="2"/>
  <c r="E68" i="2"/>
  <c r="E65" i="2" s="1"/>
  <c r="C70" i="2"/>
  <c r="C71" i="2"/>
  <c r="D71" i="2"/>
  <c r="D70" i="2" s="1"/>
  <c r="E71" i="2"/>
  <c r="E70" i="2" s="1"/>
  <c r="E73" i="2"/>
  <c r="C74" i="2"/>
  <c r="C73" i="2" s="1"/>
  <c r="D74" i="2"/>
  <c r="D73" i="2" s="1"/>
  <c r="E74" i="2"/>
  <c r="F19" i="1"/>
  <c r="F18" i="1" s="1"/>
  <c r="F17" i="1" s="1"/>
  <c r="F15" i="1"/>
  <c r="F14" i="1" s="1"/>
  <c r="F13" i="1" s="1"/>
  <c r="F12" i="1" s="1"/>
  <c r="G19" i="1"/>
  <c r="G18" i="1" s="1"/>
  <c r="G17" i="1" s="1"/>
  <c r="D20" i="1"/>
  <c r="D19" i="1" s="1"/>
  <c r="D18" i="1" s="1"/>
  <c r="D17" i="1" s="1"/>
  <c r="E20" i="1"/>
  <c r="E19" i="1" s="1"/>
  <c r="E18" i="1" s="1"/>
  <c r="E17" i="1" s="1"/>
  <c r="C19" i="1"/>
  <c r="C18" i="1"/>
  <c r="C17" i="1" s="1"/>
  <c r="G15" i="1"/>
  <c r="G14" i="1"/>
  <c r="G13" i="1"/>
  <c r="G12" i="1" s="1"/>
  <c r="E16" i="1"/>
  <c r="E15" i="1" s="1"/>
  <c r="E14" i="1" s="1"/>
  <c r="E13" i="1" s="1"/>
  <c r="C15" i="1"/>
  <c r="C14" i="1"/>
  <c r="C13" i="1" s="1"/>
  <c r="C12" i="1" s="1"/>
  <c r="C11" i="1" s="1"/>
  <c r="D16" i="1"/>
  <c r="D15" i="1" s="1"/>
  <c r="D14" i="1" s="1"/>
  <c r="D13" i="1" s="1"/>
  <c r="C64" i="2" l="1"/>
  <c r="C63" i="2" s="1"/>
  <c r="D64" i="2"/>
  <c r="D63" i="2" s="1"/>
  <c r="D43" i="2"/>
  <c r="D36" i="2" s="1"/>
  <c r="E11" i="2"/>
  <c r="E64" i="2"/>
  <c r="E63" i="2" s="1"/>
  <c r="C36" i="2"/>
  <c r="C11" i="2" s="1"/>
  <c r="C76" i="2" s="1"/>
  <c r="D29" i="2"/>
  <c r="D28" i="2" s="1"/>
  <c r="D11" i="2" s="1"/>
  <c r="D76" i="2" s="1"/>
  <c r="D12" i="1"/>
  <c r="E12" i="1"/>
  <c r="E76" i="2" l="1"/>
</calcChain>
</file>

<file path=xl/sharedStrings.xml><?xml version="1.0" encoding="utf-8"?>
<sst xmlns="http://schemas.openxmlformats.org/spreadsheetml/2006/main" count="486" uniqueCount="308">
  <si>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</si>
  <si>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</si>
  <si>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</si>
  <si>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</si>
  <si>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</si>
  <si>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</si>
  <si>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</si>
  <si>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</si>
  <si>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</si>
  <si>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</si>
  <si>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</si>
  <si>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</si>
  <si>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</si>
  <si>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</si>
  <si>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</si>
  <si>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</si>
  <si>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</si>
  <si>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</si>
  <si>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</si>
  <si>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</si>
  <si>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</si>
  <si>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</si>
  <si>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</si>
  <si>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</si>
  <si>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</si>
  <si>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</si>
  <si>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</si>
  <si>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</si>
  <si>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</si>
  <si>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</si>
  <si>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2020 год и плановый период 2021-2022 г.г. </t>
  </si>
  <si>
    <t>от 24 декабря 2020 года № 17</t>
  </si>
  <si>
    <t>Всего доходов и безвозмездные перечисления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</si>
  <si>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</si>
  <si>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</si>
  <si>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</si>
  <si>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</si>
  <si>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</si>
  <si>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</si>
  <si>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</si>
  <si>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</si>
  <si>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</si>
  <si>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</si>
  <si>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</si>
  <si>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</si>
  <si>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</si>
  <si>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</si>
  <si>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</t>
  </si>
  <si>
    <t>2 02 16001 00 0000 150</t>
  </si>
  <si>
    <t>Дотации бюджетам поселений на поддержку мер по обеспечению сбалансированности бюджетов</t>
  </si>
  <si>
    <t>2 02 15002 10 0000 150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</si>
  <si>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</si>
  <si>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</si>
  <si>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</si>
  <si>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</si>
  <si>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</si>
  <si>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</si>
  <si>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</si>
  <si>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</si>
  <si>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</si>
  <si>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1 16 90050 10 0000 100</t>
  </si>
  <si>
    <t>Прочие поступления от денежных взысканий (штрафов) и иных сумм в возмещение ущерба</t>
  </si>
  <si>
    <t>1 16 90000 00 0000 140</t>
  </si>
  <si>
    <t>ШТРАФЫ, САНКЦИИ, ВОЗМЕЩЕНИЕ УЩЕРБА</t>
  </si>
  <si>
    <t>1 16 00000 00 0000 000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</si>
  <si>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</si>
  <si>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1 14 06014 10 0000 430</t>
  </si>
  <si>
    <t>ДОХОДЫ ОТ ПРОДАЖИ МАТЕРИАЛЬНЫХ И НЕМАТЕРИАЛЬНЫХ АКТИВОВ</t>
  </si>
  <si>
    <t>1 14 00000 00 0000 000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</si>
  <si>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</si>
  <si>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</si>
  <si>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</si>
  <si>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</si>
  <si>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</si>
  <si>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</si>
  <si>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</si>
  <si>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</si>
  <si>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</si>
  <si>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1 08 04020 01 1000 100</t>
  </si>
  <si>
    <t>1 08 04020 01 0000 110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</si>
  <si>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</si>
  <si>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</si>
  <si>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</t>
  </si>
  <si>
    <t>1 08 00000 00 0000 000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</si>
  <si>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</si>
  <si>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</si>
  <si>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</si>
  <si>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</si>
  <si>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</si>
  <si>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</si>
  <si>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</si>
  <si>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</si>
  <si>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</si>
  <si>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</si>
  <si>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</si>
  <si>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</si>
  <si>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</si>
  <si>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</si>
  <si>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</si>
  <si>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</si>
  <si>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</si>
  <si>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</si>
  <si>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</si>
  <si>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</si>
  <si>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</si>
  <si>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1 06 01030 10 000 110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</si>
  <si>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</si>
  <si>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</si>
  <si>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</si>
  <si>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</si>
  <si>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</si>
  <si>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</si>
  <si>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</si>
  <si>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</si>
  <si>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</si>
  <si>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</si>
  <si>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Налог, взимаемый с налогоплательщиков,выбравших в качестве объекта налогообложения доходы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</si>
  <si>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</si>
  <si>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</si>
  <si>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</si>
  <si>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</si>
  <si>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</si>
  <si>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</si>
  <si>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</si>
  <si>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</si>
  <si>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</si>
  <si>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</si>
  <si>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</si>
  <si>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</si>
  <si>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</si>
  <si>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</si>
  <si>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</si>
  <si>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</si>
  <si>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</si>
  <si>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</si>
  <si>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</si>
  <si>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</si>
  <si>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</si>
  <si>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</si>
  <si>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</si>
  <si>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</si>
  <si>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</si>
  <si>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УСЛУГИ),РЕАЛИЗУЕМЫЕ НА ТЕРРИТОРИИ РОССИЙСКОЙ ФЕДЕРАЦИИ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</si>
  <si>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</si>
  <si>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</si>
  <si>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2 01 02030 01 1000 110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</si>
  <si>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</si>
  <si>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1 01 02030 01 0000 110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</si>
  <si>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</si>
  <si>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</si>
  <si>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</si>
  <si>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</si>
  <si>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</si>
  <si>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</si>
  <si>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</si>
  <si>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</si>
  <si>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</si>
  <si>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</si>
  <si>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</si>
  <si>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местный бюджет  на 2020 год и плановый период 2021-2022 г.г.</t>
  </si>
  <si>
    <t xml:space="preserve">                                                                            </t>
  </si>
  <si>
    <t xml:space="preserve">депутатов Черкасского сельсовета </t>
  </si>
  <si>
    <t xml:space="preserve">                                                                                                  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</si>
  <si>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</si>
  <si>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</si>
  <si>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</si>
  <si>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Итого расходов</t>
  </si>
  <si>
    <t>Пенсионное обеспечение</t>
  </si>
  <si>
    <t>1001</t>
  </si>
  <si>
    <t>Социальная политика</t>
  </si>
  <si>
    <t>1000</t>
  </si>
  <si>
    <t>Культура</t>
  </si>
  <si>
    <t>0801</t>
  </si>
  <si>
    <t xml:space="preserve">Культура, кинематография </t>
  </si>
  <si>
    <t>0800</t>
  </si>
  <si>
    <t>Благоустройство</t>
  </si>
  <si>
    <t>0503</t>
  </si>
  <si>
    <t>Коммунальное хозяйство</t>
  </si>
  <si>
    <t>0502</t>
  </si>
  <si>
    <t>Жилищное хозяйство</t>
  </si>
  <si>
    <t>0501</t>
  </si>
  <si>
    <t>Жилищно-коммунальное хозяйство</t>
  </si>
  <si>
    <t>0500</t>
  </si>
  <si>
    <t>Другие вопросы в области национальной экономики</t>
  </si>
  <si>
    <t>0412</t>
  </si>
  <si>
    <t>Дорожное хозяйство (дорожные фонды)</t>
  </si>
  <si>
    <t>0409</t>
  </si>
  <si>
    <t>Национальная экономика</t>
  </si>
  <si>
    <t>0400</t>
  </si>
  <si>
    <t>Другие вопросы в области национальной безопасности и правоохранительной деятельности</t>
  </si>
  <si>
    <t>0314</t>
  </si>
  <si>
    <t>Обеспечение пожарной безопасности</t>
  </si>
  <si>
    <t>0310</t>
  </si>
  <si>
    <t>Национальная безопасность и провоохранительная деятельность</t>
  </si>
  <si>
    <t>0300</t>
  </si>
  <si>
    <t>Мобилизационная и вневойсковая подготовка</t>
  </si>
  <si>
    <t>0203</t>
  </si>
  <si>
    <t>Национальная оборона</t>
  </si>
  <si>
    <t>0200</t>
  </si>
  <si>
    <t>Другие общегосударственные вопросы</t>
  </si>
  <si>
    <t>0113</t>
  </si>
  <si>
    <t>Проведение выборов в предварительные органы муниципального образования</t>
  </si>
  <si>
    <t>0107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</si>
  <si>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</si>
  <si>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</si>
  <si>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</si>
  <si>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</si>
  <si>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</si>
  <si>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</si>
  <si>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Фукционирование высшего должностного лица субъекта Российской Федерации и муниципального образования</t>
  </si>
  <si>
    <t>0102</t>
  </si>
  <si>
    <t>Общегосударственные вопросы</t>
  </si>
  <si>
    <t>0100</t>
  </si>
  <si>
    <t xml:space="preserve">2017 год </t>
  </si>
  <si>
    <t xml:space="preserve">2016 год </t>
  </si>
  <si>
    <t xml:space="preserve">Наименование </t>
  </si>
  <si>
    <t>РЗПР</t>
  </si>
  <si>
    <t xml:space="preserve"> по разделам и подразделам расходов классификации расходов  бюджетов</t>
  </si>
  <si>
    <t>Рапределение бюджетных ассигнований местного бюджета  на 2020 год и плановый период 2021-2022 гг.</t>
  </si>
  <si>
    <t>Приложение 6</t>
  </si>
  <si>
    <t>Приложение № 7</t>
  </si>
  <si>
    <t xml:space="preserve">к решению совета депутатов </t>
  </si>
  <si>
    <t>Черкасского сельсовета от 24 декабря 2020 года № 17</t>
  </si>
  <si>
    <t>Рапределение бюджетных ассигнований из местного бюджета на 2020 год и плановый период 2021-2022г.г. по разделам и подразделам, целевым статьям и видам расходов классификации расходов  бюджета</t>
  </si>
  <si>
    <t>Наименование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</si>
  <si>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</si>
  <si>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</si>
  <si>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</si>
  <si>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</si>
  <si>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</si>
  <si>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</si>
  <si>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</si>
  <si>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</si>
  <si>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</si>
  <si>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</si>
  <si>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</si>
  <si>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</si>
  <si>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</si>
  <si>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Подпрогамма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</si>
  <si>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</si>
  <si>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</si>
  <si>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</si>
  <si>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</si>
  <si>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</si>
  <si>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</si>
  <si>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</si>
  <si>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</si>
  <si>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</si>
  <si>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</si>
  <si>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</si>
  <si>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</si>
  <si>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</si>
  <si>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</si>
  <si>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</si>
  <si>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</si>
  <si>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Специальные расходы</t>
  </si>
  <si>
    <t>Непрограмное направление расходов (непрограмные мероприятия)</t>
  </si>
  <si>
    <t>Членские взносы совет (ассоциации) муниципальных образований</t>
  </si>
  <si>
    <t>Уплата налогов, сборов и ины платежей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</si>
  <si>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</si>
  <si>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</si>
  <si>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</si>
  <si>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</si>
  <si>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</si>
  <si>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</si>
  <si>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</si>
  <si>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</si>
  <si>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</si>
  <si>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</si>
  <si>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</si>
  <si>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</si>
  <si>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ЖИЛИЩНО-КОММУНАЛЬНОЕ ХОЗЯЙСТВО</t>
  </si>
  <si>
    <t>Подпрограмма "Благоустройство территории муниципального образования 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</si>
  <si>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</si>
  <si>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</si>
  <si>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Подпрограмма "Развитие культуры на территории муниципального образования Черкасский сельсовет"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</si>
  <si>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</si>
  <si>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</si>
  <si>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</si>
  <si>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Предоставление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</si>
  <si>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</si>
  <si>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ИТОГО ПО РАЗДЕЛАМ РАСХОДОВ</t>
  </si>
  <si>
    <t>Приложение № 8</t>
  </si>
  <si>
    <t>Черкасского сельсовета от 24 декабря  2020 года № 17</t>
  </si>
  <si>
    <t>Ведомственная структура расходов местного бюджета на 2020 год и плановый период 2021-2022г.г.</t>
  </si>
  <si>
    <t>КВСР</t>
  </si>
  <si>
    <t>Администрация МО Черкасский сельсовет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</si>
  <si>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</si>
  <si>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</si>
  <si>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</si>
  <si>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</si>
  <si>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Подпрограмма "Осуществление деятельности аппарата управления"</t>
  </si>
  <si>
    <t>Прочая закупка товаров, работ и услуг для государственных (муниципальных) нужд</t>
  </si>
  <si>
    <t>Уплата налогов на имущество организаций и земельного налога</t>
  </si>
  <si>
    <t>Уплата иных платежей</t>
  </si>
  <si>
    <t>Обеспечение деятельности финансовых, налоговых органов и органов финансового (финансово-бюджетного) надзора</t>
  </si>
  <si>
    <t>Подпрограмма "Осуществление деятельности аппарата управления "</t>
  </si>
  <si>
    <t xml:space="preserve">Другие общегосударственные вопросы </t>
  </si>
  <si>
    <t>Непрограмное направление расходов (непрограммные мероприятия)</t>
  </si>
  <si>
    <t>Членские взносы в Совет (ассоциации) муниципаьных образований</t>
  </si>
  <si>
    <t>Осуществление первичного воинского учета на территориях, где отсутствуют военные комиссариаты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</si>
  <si>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</si>
  <si>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Финансовое обеспечение мероприятий по благоустройству территории муниципального образования поселения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</si>
  <si>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</si>
  <si>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</si>
  <si>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Подпрограмма "Обеспечение деятельности аппарата управления"</t>
  </si>
  <si>
    <t>Иные пенсии социальные доплатык пенсиям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</si>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</sst>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3" formatCode="#,##0.00;[Red]#,##0.00"/>
    <numFmt numFmtId="184" formatCode="0.00;[Red]0.00"/>
    <numFmt numFmtId="185" formatCode="0000000000"/>
    <numFmt numFmtId="186" formatCode="000000"/>
  </numFmts>
  <fonts count="3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4"/>
      <name val="Arial Cyr"/>
      <charset val="204"/>
    </font>
    <font>
      <b/>
      <sz val="14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u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1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ill="1"/>
    <xf numFmtId="3" fontId="7" fillId="0" borderId="0" xfId="0" applyNumberFormat="1" applyFont="1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Alignment="1"/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176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top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justify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82" fontId="7" fillId="2" borderId="1" xfId="0" applyNumberFormat="1" applyFont="1" applyFill="1" applyBorder="1" applyAlignment="1">
      <alignment horizontal="center" vertical="top" wrapText="1"/>
    </xf>
    <xf numFmtId="182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0" fontId="12" fillId="2" borderId="2" xfId="0" applyFont="1" applyFill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center" wrapText="1"/>
    </xf>
    <xf numFmtId="1" fontId="10" fillId="0" borderId="4" xfId="0" applyNumberFormat="1" applyFont="1" applyBorder="1" applyAlignment="1">
      <alignment horizontal="center" wrapText="1"/>
    </xf>
    <xf numFmtId="1" fontId="10" fillId="0" borderId="2" xfId="0" applyNumberFormat="1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" fontId="2" fillId="0" borderId="1" xfId="0" applyNumberFormat="1" applyFont="1" applyFill="1" applyBorder="1"/>
    <xf numFmtId="3" fontId="2" fillId="0" borderId="1" xfId="0" applyNumberFormat="1" applyFont="1" applyFill="1" applyBorder="1"/>
    <xf numFmtId="183" fontId="2" fillId="0" borderId="1" xfId="0" applyNumberFormat="1" applyFont="1" applyFill="1" applyBorder="1"/>
    <xf numFmtId="0" fontId="16" fillId="0" borderId="1" xfId="0" applyFont="1" applyFill="1" applyBorder="1" applyAlignment="1">
      <alignment horizontal="justify" vertical="center"/>
    </xf>
    <xf numFmtId="49" fontId="16" fillId="0" borderId="1" xfId="0" applyNumberFormat="1" applyFont="1" applyFill="1" applyBorder="1"/>
    <xf numFmtId="4" fontId="1" fillId="0" borderId="1" xfId="0" applyNumberFormat="1" applyFont="1" applyBorder="1"/>
    <xf numFmtId="3" fontId="1" fillId="0" borderId="1" xfId="0" applyNumberFormat="1" applyFont="1" applyFill="1" applyBorder="1"/>
    <xf numFmtId="183" fontId="1" fillId="0" borderId="1" xfId="0" applyNumberFormat="1" applyFont="1" applyFill="1" applyBorder="1"/>
    <xf numFmtId="0" fontId="17" fillId="0" borderId="1" xfId="0" applyFont="1" applyFill="1" applyBorder="1" applyAlignment="1">
      <alignment horizontal="justify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/>
    <xf numFmtId="3" fontId="2" fillId="2" borderId="1" xfId="0" applyNumberFormat="1" applyFont="1" applyFill="1" applyBorder="1"/>
    <xf numFmtId="0" fontId="16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4" fontId="1" fillId="2" borderId="1" xfId="0" applyNumberFormat="1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19" fillId="0" borderId="0" xfId="0" applyFont="1"/>
    <xf numFmtId="3" fontId="1" fillId="0" borderId="1" xfId="0" applyNumberFormat="1" applyFont="1" applyBorder="1"/>
    <xf numFmtId="176" fontId="1" fillId="0" borderId="1" xfId="0" applyNumberFormat="1" applyFont="1" applyFill="1" applyBorder="1" applyAlignment="1">
      <alignment horizontal="justify" vertical="top" wrapText="1"/>
    </xf>
    <xf numFmtId="0" fontId="20" fillId="0" borderId="0" xfId="0" applyFont="1"/>
    <xf numFmtId="4" fontId="2" fillId="0" borderId="1" xfId="0" applyNumberFormat="1" applyFont="1" applyBorder="1"/>
    <xf numFmtId="3" fontId="2" fillId="0" borderId="1" xfId="0" applyNumberFormat="1" applyFont="1" applyBorder="1"/>
    <xf numFmtId="49" fontId="16" fillId="0" borderId="1" xfId="0" applyNumberFormat="1" applyFont="1" applyFill="1" applyBorder="1" applyAlignment="1">
      <alignment horizontal="center" vertical="center"/>
    </xf>
    <xf numFmtId="183" fontId="18" fillId="0" borderId="1" xfId="0" applyNumberFormat="1" applyFont="1" applyFill="1" applyBorder="1"/>
    <xf numFmtId="0" fontId="17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1" applyAlignment="1" applyProtection="1">
      <alignment horizontal="justify" vertical="justify"/>
      <protection hidden="1"/>
    </xf>
    <xf numFmtId="0" fontId="3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184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1" fillId="0" borderId="0" xfId="1" applyNumberFormat="1" applyFont="1" applyFill="1" applyAlignment="1" applyProtection="1">
      <alignment horizontal="centerContinuous"/>
      <protection hidden="1"/>
    </xf>
    <xf numFmtId="0" fontId="3" fillId="0" borderId="0" xfId="1"/>
    <xf numFmtId="0" fontId="22" fillId="0" borderId="0" xfId="1" applyNumberFormat="1" applyFont="1" applyFill="1" applyAlignment="1" applyProtection="1">
      <alignment horizontal="justify" vertical="justify"/>
      <protection hidden="1"/>
    </xf>
    <xf numFmtId="0" fontId="22" fillId="0" borderId="0" xfId="1" applyNumberFormat="1" applyFont="1" applyFill="1" applyAlignment="1" applyProtection="1">
      <alignment horizontal="centerContinuous"/>
      <protection hidden="1"/>
    </xf>
    <xf numFmtId="0" fontId="22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22" fillId="0" borderId="0" xfId="1" applyNumberFormat="1" applyFont="1" applyFill="1" applyAlignment="1" applyProtection="1">
      <alignment horizontal="right"/>
      <protection hidden="1"/>
    </xf>
    <xf numFmtId="184" fontId="22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184" fontId="22" fillId="0" borderId="0" xfId="1" applyNumberFormat="1" applyFont="1" applyFill="1" applyAlignment="1" applyProtection="1">
      <alignment horizontal="centerContinuous"/>
      <protection hidden="1"/>
    </xf>
    <xf numFmtId="0" fontId="23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4" fillId="0" borderId="1" xfId="1" applyNumberFormat="1" applyFont="1" applyFill="1" applyBorder="1" applyAlignment="1" applyProtection="1">
      <alignment horizontal="center" vertical="justify"/>
      <protection hidden="1"/>
    </xf>
    <xf numFmtId="0" fontId="24" fillId="0" borderId="1" xfId="1" applyNumberFormat="1" applyFont="1" applyFill="1" applyBorder="1" applyAlignment="1" applyProtection="1">
      <alignment horizontal="center" vertical="top" wrapText="1"/>
      <protection hidden="1"/>
    </xf>
    <xf numFmtId="0" fontId="24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4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4" fillId="0" borderId="1" xfId="1" applyNumberFormat="1" applyFont="1" applyFill="1" applyBorder="1" applyAlignment="1" applyProtection="1">
      <alignment horizontal="center"/>
      <protection hidden="1"/>
    </xf>
    <xf numFmtId="0" fontId="24" fillId="0" borderId="0" xfId="1" applyNumberFormat="1" applyFont="1" applyFill="1" applyAlignment="1" applyProtection="1">
      <protection hidden="1"/>
    </xf>
    <xf numFmtId="0" fontId="3" fillId="0" borderId="0" xfId="1" applyBorder="1" applyAlignment="1" applyProtection="1">
      <alignment horizontal="justify" vertical="justify"/>
      <protection hidden="1"/>
    </xf>
    <xf numFmtId="172" fontId="2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" xfId="1" applyNumberFormat="1" applyFont="1" applyFill="1" applyBorder="1" applyAlignment="1" applyProtection="1">
      <protection hidden="1"/>
    </xf>
    <xf numFmtId="173" fontId="24" fillId="0" borderId="1" xfId="1" applyNumberFormat="1" applyFont="1" applyFill="1" applyBorder="1" applyAlignment="1" applyProtection="1">
      <protection hidden="1"/>
    </xf>
    <xf numFmtId="185" fontId="24" fillId="0" borderId="1" xfId="1" applyNumberFormat="1" applyFont="1" applyFill="1" applyBorder="1" applyAlignment="1" applyProtection="1">
      <alignment horizontal="right"/>
      <protection hidden="1"/>
    </xf>
    <xf numFmtId="175" fontId="24" fillId="0" borderId="1" xfId="1" applyNumberFormat="1" applyFont="1" applyFill="1" applyBorder="1" applyAlignment="1" applyProtection="1">
      <alignment horizontal="right"/>
      <protection hidden="1"/>
    </xf>
    <xf numFmtId="178" fontId="25" fillId="0" borderId="1" xfId="1" applyNumberFormat="1" applyFont="1" applyFill="1" applyBorder="1" applyAlignment="1" applyProtection="1">
      <protection hidden="1"/>
    </xf>
    <xf numFmtId="4" fontId="24" fillId="0" borderId="1" xfId="1" applyNumberFormat="1" applyFont="1" applyFill="1" applyBorder="1" applyAlignment="1" applyProtection="1">
      <protection hidden="1"/>
    </xf>
    <xf numFmtId="3" fontId="24" fillId="0" borderId="1" xfId="1" applyNumberFormat="1" applyFont="1" applyFill="1" applyBorder="1" applyAlignment="1" applyProtection="1">
      <protection hidden="1"/>
    </xf>
    <xf numFmtId="0" fontId="25" fillId="0" borderId="0" xfId="1" applyNumberFormat="1" applyFont="1" applyFill="1" applyBorder="1" applyAlignment="1" applyProtection="1">
      <protection hidden="1"/>
    </xf>
    <xf numFmtId="0" fontId="3" fillId="0" borderId="6" xfId="1" applyBorder="1" applyAlignment="1" applyProtection="1">
      <alignment horizontal="justify" vertical="justify"/>
      <protection hidden="1"/>
    </xf>
    <xf numFmtId="172" fontId="24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8" xfId="1" applyNumberFormat="1" applyFont="1" applyFill="1" applyBorder="1" applyAlignment="1" applyProtection="1">
      <protection hidden="1"/>
    </xf>
    <xf numFmtId="173" fontId="24" fillId="0" borderId="9" xfId="1" applyNumberFormat="1" applyFont="1" applyFill="1" applyBorder="1" applyAlignment="1" applyProtection="1">
      <protection hidden="1"/>
    </xf>
    <xf numFmtId="185" fontId="24" fillId="0" borderId="9" xfId="1" applyNumberFormat="1" applyFont="1" applyFill="1" applyBorder="1" applyAlignment="1" applyProtection="1">
      <alignment horizontal="right"/>
      <protection hidden="1"/>
    </xf>
    <xf numFmtId="178" fontId="25" fillId="0" borderId="3" xfId="1" applyNumberFormat="1" applyFont="1" applyFill="1" applyBorder="1" applyAlignment="1" applyProtection="1">
      <protection hidden="1"/>
    </xf>
    <xf numFmtId="178" fontId="25" fillId="0" borderId="9" xfId="1" applyNumberFormat="1" applyFont="1" applyFill="1" applyBorder="1" applyAlignment="1" applyProtection="1">
      <protection hidden="1"/>
    </xf>
    <xf numFmtId="172" fontId="24" fillId="0" borderId="9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10" xfId="1" applyNumberFormat="1" applyFont="1" applyFill="1" applyBorder="1" applyAlignment="1" applyProtection="1">
      <alignment horizontal="justify" vertical="justify" wrapText="1"/>
      <protection hidden="1"/>
    </xf>
    <xf numFmtId="174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5" fillId="0" borderId="1" xfId="1" applyNumberFormat="1" applyFont="1" applyFill="1" applyBorder="1" applyAlignment="1" applyProtection="1">
      <protection hidden="1"/>
    </xf>
    <xf numFmtId="0" fontId="26" fillId="0" borderId="1" xfId="0" applyFont="1" applyBorder="1"/>
    <xf numFmtId="175" fontId="25" fillId="0" borderId="1" xfId="1" applyNumberFormat="1" applyFont="1" applyFill="1" applyBorder="1" applyAlignment="1" applyProtection="1">
      <alignment horizontal="right"/>
      <protection hidden="1"/>
    </xf>
    <xf numFmtId="4" fontId="25" fillId="0" borderId="1" xfId="1" applyNumberFormat="1" applyFont="1" applyFill="1" applyBorder="1" applyAlignment="1" applyProtection="1">
      <protection hidden="1"/>
    </xf>
    <xf numFmtId="3" fontId="25" fillId="0" borderId="1" xfId="1" applyNumberFormat="1" applyFont="1" applyFill="1" applyBorder="1" applyAlignment="1" applyProtection="1">
      <protection hidden="1"/>
    </xf>
    <xf numFmtId="174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5" fillId="0" borderId="9" xfId="1" applyNumberFormat="1" applyFont="1" applyFill="1" applyBorder="1" applyAlignment="1" applyProtection="1">
      <protection hidden="1"/>
    </xf>
    <xf numFmtId="174" fontId="25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0" xfId="0" applyFont="1"/>
    <xf numFmtId="175" fontId="24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8" xfId="0" applyFont="1" applyBorder="1" applyAlignment="1"/>
    <xf numFmtId="172" fontId="24" fillId="0" borderId="8" xfId="1" applyNumberFormat="1" applyFont="1" applyFill="1" applyBorder="1" applyAlignment="1" applyProtection="1">
      <protection hidden="1"/>
    </xf>
    <xf numFmtId="185" fontId="27" fillId="0" borderId="9" xfId="0" applyNumberFormat="1" applyFont="1" applyBorder="1"/>
    <xf numFmtId="178" fontId="24" fillId="0" borderId="3" xfId="1" applyNumberFormat="1" applyFont="1" applyFill="1" applyBorder="1" applyAlignment="1" applyProtection="1">
      <protection hidden="1"/>
    </xf>
    <xf numFmtId="178" fontId="24" fillId="0" borderId="1" xfId="1" applyNumberFormat="1" applyFont="1" applyFill="1" applyBorder="1" applyAlignment="1" applyProtection="1">
      <protection hidden="1"/>
    </xf>
    <xf numFmtId="178" fontId="24" fillId="0" borderId="9" xfId="1" applyNumberFormat="1" applyFont="1" applyFill="1" applyBorder="1" applyAlignment="1" applyProtection="1">
      <protection hidden="1"/>
    </xf>
    <xf numFmtId="175" fontId="24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3" xfId="1" applyNumberFormat="1" applyFont="1" applyFill="1" applyBorder="1" applyAlignment="1" applyProtection="1">
      <alignment horizontal="justify" vertical="justify" wrapText="1"/>
      <protection hidden="1"/>
    </xf>
    <xf numFmtId="175" fontId="25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8" xfId="0" applyFont="1" applyBorder="1" applyAlignment="1"/>
    <xf numFmtId="185" fontId="26" fillId="0" borderId="9" xfId="0" applyNumberFormat="1" applyFont="1" applyBorder="1"/>
    <xf numFmtId="174" fontId="25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25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25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9" xfId="0" applyFont="1" applyBorder="1"/>
    <xf numFmtId="4" fontId="3" fillId="0" borderId="0" xfId="1" applyNumberFormat="1"/>
    <xf numFmtId="0" fontId="29" fillId="0" borderId="9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top" wrapText="1"/>
    </xf>
    <xf numFmtId="175" fontId="2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5" fillId="0" borderId="1" xfId="1" applyFont="1" applyBorder="1" applyAlignment="1">
      <alignment wrapText="1"/>
    </xf>
    <xf numFmtId="172" fontId="24" fillId="0" borderId="10" xfId="1" applyNumberFormat="1" applyFont="1" applyFill="1" applyBorder="1" applyAlignment="1" applyProtection="1">
      <alignment horizontal="justify" vertical="justify" wrapText="1"/>
      <protection hidden="1"/>
    </xf>
    <xf numFmtId="172" fontId="24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8" xfId="1" applyNumberFormat="1" applyFont="1" applyFill="1" applyBorder="1" applyAlignment="1" applyProtection="1">
      <protection hidden="1"/>
    </xf>
    <xf numFmtId="173" fontId="24" fillId="2" borderId="9" xfId="1" applyNumberFormat="1" applyFont="1" applyFill="1" applyBorder="1" applyAlignment="1" applyProtection="1">
      <protection hidden="1"/>
    </xf>
    <xf numFmtId="185" fontId="24" fillId="2" borderId="9" xfId="1" applyNumberFormat="1" applyFont="1" applyFill="1" applyBorder="1" applyAlignment="1" applyProtection="1">
      <alignment horizontal="right"/>
      <protection hidden="1"/>
    </xf>
    <xf numFmtId="175" fontId="24" fillId="2" borderId="1" xfId="1" applyNumberFormat="1" applyFont="1" applyFill="1" applyBorder="1" applyAlignment="1" applyProtection="1">
      <alignment horizontal="right"/>
      <protection hidden="1"/>
    </xf>
    <xf numFmtId="178" fontId="25" fillId="2" borderId="3" xfId="1" applyNumberFormat="1" applyFont="1" applyFill="1" applyBorder="1" applyAlignment="1" applyProtection="1">
      <protection hidden="1"/>
    </xf>
    <xf numFmtId="178" fontId="25" fillId="2" borderId="1" xfId="1" applyNumberFormat="1" applyFont="1" applyFill="1" applyBorder="1" applyAlignment="1" applyProtection="1">
      <protection hidden="1"/>
    </xf>
    <xf numFmtId="178" fontId="25" fillId="2" borderId="9" xfId="1" applyNumberFormat="1" applyFont="1" applyFill="1" applyBorder="1" applyAlignment="1" applyProtection="1">
      <protection hidden="1"/>
    </xf>
    <xf numFmtId="172" fontId="24" fillId="2" borderId="9" xfId="1" applyNumberFormat="1" applyFont="1" applyFill="1" applyBorder="1" applyAlignment="1" applyProtection="1">
      <alignment horizontal="justify" vertical="justify" wrapText="1"/>
      <protection hidden="1"/>
    </xf>
    <xf numFmtId="172" fontId="24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1" xfId="1" applyNumberFormat="1" applyFont="1" applyFill="1" applyBorder="1" applyAlignment="1" applyProtection="1">
      <protection hidden="1"/>
    </xf>
    <xf numFmtId="173" fontId="25" fillId="2" borderId="1" xfId="1" applyNumberFormat="1" applyFont="1" applyFill="1" applyBorder="1" applyAlignment="1" applyProtection="1">
      <protection hidden="1"/>
    </xf>
    <xf numFmtId="175" fontId="25" fillId="2" borderId="1" xfId="1" applyNumberFormat="1" applyFont="1" applyFill="1" applyBorder="1" applyAlignment="1" applyProtection="1">
      <alignment horizontal="right"/>
      <protection hidden="1"/>
    </xf>
    <xf numFmtId="174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5" fillId="2" borderId="9" xfId="1" applyNumberFormat="1" applyFont="1" applyFill="1" applyBorder="1" applyAlignment="1" applyProtection="1">
      <alignment horizontal="justify" vertical="justify" wrapText="1"/>
      <protection hidden="1"/>
    </xf>
    <xf numFmtId="175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5" fillId="2" borderId="9" xfId="1" applyNumberFormat="1" applyFont="1" applyFill="1" applyBorder="1" applyAlignment="1" applyProtection="1">
      <protection hidden="1"/>
    </xf>
    <xf numFmtId="175" fontId="24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4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24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24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" xfId="0" applyFont="1" applyBorder="1" applyAlignment="1">
      <alignment vertical="distributed"/>
    </xf>
    <xf numFmtId="172" fontId="24" fillId="2" borderId="10" xfId="1" applyNumberFormat="1" applyFont="1" applyFill="1" applyBorder="1" applyAlignment="1" applyProtection="1">
      <alignment horizontal="justify" vertical="justify" wrapText="1"/>
      <protection hidden="1"/>
    </xf>
    <xf numFmtId="3" fontId="24" fillId="2" borderId="1" xfId="1" applyNumberFormat="1" applyFont="1" applyFill="1" applyBorder="1" applyAlignment="1" applyProtection="1">
      <protection hidden="1"/>
    </xf>
    <xf numFmtId="0" fontId="25" fillId="0" borderId="1" xfId="1" applyFont="1" applyBorder="1"/>
    <xf numFmtId="4" fontId="25" fillId="0" borderId="1" xfId="1" applyNumberFormat="1" applyFont="1" applyFill="1" applyBorder="1"/>
    <xf numFmtId="3" fontId="25" fillId="0" borderId="1" xfId="1" applyNumberFormat="1" applyFont="1" applyFill="1" applyBorder="1"/>
    <xf numFmtId="172" fontId="24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1" xfId="1" applyNumberFormat="1" applyFont="1" applyFill="1" applyBorder="1" applyAlignment="1" applyProtection="1">
      <protection hidden="1"/>
    </xf>
    <xf numFmtId="185" fontId="24" fillId="0" borderId="1" xfId="1" applyNumberFormat="1" applyFont="1" applyFill="1" applyBorder="1"/>
    <xf numFmtId="175" fontId="24" fillId="0" borderId="1" xfId="1" applyNumberFormat="1" applyFont="1" applyBorder="1"/>
    <xf numFmtId="0" fontId="24" fillId="0" borderId="1" xfId="1" applyFont="1" applyBorder="1"/>
    <xf numFmtId="4" fontId="24" fillId="0" borderId="1" xfId="1" applyNumberFormat="1" applyFont="1" applyFill="1" applyBorder="1"/>
    <xf numFmtId="3" fontId="24" fillId="0" borderId="1" xfId="1" applyNumberFormat="1" applyFont="1" applyBorder="1"/>
    <xf numFmtId="175" fontId="24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4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3" xfId="1" applyNumberFormat="1" applyFont="1" applyFill="1" applyBorder="1" applyAlignment="1" applyProtection="1">
      <alignment horizontal="left" vertical="justify" wrapText="1"/>
      <protection hidden="1"/>
    </xf>
    <xf numFmtId="186" fontId="24" fillId="0" borderId="1" xfId="1" applyNumberFormat="1" applyFont="1" applyFill="1" applyBorder="1"/>
    <xf numFmtId="175" fontId="25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1" xfId="1" applyNumberFormat="1" applyFont="1" applyBorder="1"/>
    <xf numFmtId="3" fontId="25" fillId="0" borderId="1" xfId="1" applyNumberFormat="1" applyFont="1" applyBorder="1"/>
    <xf numFmtId="0" fontId="24" fillId="0" borderId="9" xfId="1" applyNumberFormat="1" applyFont="1" applyFill="1" applyBorder="1" applyAlignment="1" applyProtection="1">
      <alignment horizontal="center" vertical="justify"/>
      <protection hidden="1"/>
    </xf>
    <xf numFmtId="0" fontId="24" fillId="0" borderId="8" xfId="1" applyNumberFormat="1" applyFont="1" applyFill="1" applyBorder="1" applyAlignment="1" applyProtection="1">
      <alignment horizontal="center" vertical="justify"/>
      <protection hidden="1"/>
    </xf>
    <xf numFmtId="0" fontId="24" fillId="0" borderId="3" xfId="1" applyNumberFormat="1" applyFont="1" applyFill="1" applyBorder="1" applyAlignment="1" applyProtection="1">
      <alignment horizontal="center" vertical="justify"/>
      <protection hidden="1"/>
    </xf>
    <xf numFmtId="0" fontId="24" fillId="0" borderId="1" xfId="1" applyNumberFormat="1" applyFont="1" applyFill="1" applyBorder="1" applyAlignment="1" applyProtection="1">
      <protection hidden="1"/>
    </xf>
    <xf numFmtId="185" fontId="25" fillId="0" borderId="1" xfId="1" applyNumberFormat="1" applyFont="1" applyFill="1" applyBorder="1" applyAlignment="1" applyProtection="1">
      <alignment horizontal="right"/>
      <protection hidden="1"/>
    </xf>
    <xf numFmtId="0" fontId="24" fillId="0" borderId="1" xfId="1" applyNumberFormat="1" applyFont="1" applyFill="1" applyBorder="1" applyAlignment="1" applyProtection="1">
      <alignment horizontal="right"/>
      <protection hidden="1"/>
    </xf>
    <xf numFmtId="0" fontId="25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3" fontId="24" fillId="0" borderId="0" xfId="1" applyNumberFormat="1" applyFont="1" applyFill="1" applyAlignment="1" applyProtection="1">
      <protection hidden="1"/>
    </xf>
    <xf numFmtId="184" fontId="24" fillId="0" borderId="0" xfId="1" applyNumberFormat="1" applyFont="1" applyFill="1" applyAlignment="1" applyProtection="1">
      <protection hidden="1"/>
    </xf>
    <xf numFmtId="0" fontId="3" fillId="0" borderId="0" xfId="1" applyFill="1" applyAlignment="1" applyProtection="1">
      <alignment horizontal="right"/>
      <protection hidden="1"/>
    </xf>
    <xf numFmtId="0" fontId="3" fillId="0" borderId="0" xfId="1" applyAlignment="1" applyProtection="1">
      <alignment horizontal="right"/>
      <protection hidden="1"/>
    </xf>
    <xf numFmtId="184" fontId="3" fillId="0" borderId="0" xfId="1" applyNumberFormat="1" applyProtection="1">
      <protection hidden="1"/>
    </xf>
    <xf numFmtId="0" fontId="25" fillId="0" borderId="0" xfId="1" applyFont="1" applyProtection="1">
      <protection hidden="1"/>
    </xf>
    <xf numFmtId="0" fontId="25" fillId="0" borderId="0" xfId="1" applyFont="1" applyFill="1" applyAlignment="1" applyProtection="1">
      <alignment horizontal="right"/>
      <protection hidden="1"/>
    </xf>
    <xf numFmtId="0" fontId="30" fillId="0" borderId="0" xfId="1" applyFont="1" applyAlignment="1" applyProtection="1">
      <alignment horizontal="right"/>
      <protection hidden="1"/>
    </xf>
    <xf numFmtId="0" fontId="30" fillId="0" borderId="0" xfId="1" applyFont="1" applyProtection="1">
      <protection hidden="1"/>
    </xf>
    <xf numFmtId="0" fontId="3" fillId="0" borderId="12" xfId="1" applyBorder="1" applyProtection="1">
      <protection hidden="1"/>
    </xf>
    <xf numFmtId="0" fontId="25" fillId="0" borderId="0" xfId="1" applyFont="1" applyAlignment="1" applyProtection="1">
      <alignment vertical="top"/>
      <protection hidden="1"/>
    </xf>
    <xf numFmtId="0" fontId="3" fillId="0" borderId="0" xfId="1" applyAlignment="1">
      <alignment horizontal="justify" vertical="justify"/>
    </xf>
    <xf numFmtId="0" fontId="3" fillId="0" borderId="0" xfId="1" applyFill="1" applyAlignment="1">
      <alignment horizontal="right"/>
    </xf>
    <xf numFmtId="0" fontId="3" fillId="0" borderId="0" xfId="1" applyAlignment="1">
      <alignment horizontal="right"/>
    </xf>
    <xf numFmtId="184" fontId="3" fillId="0" borderId="0" xfId="1" applyNumberFormat="1"/>
    <xf numFmtId="0" fontId="7" fillId="0" borderId="0" xfId="1" applyFont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31" fillId="0" borderId="0" xfId="1" applyFont="1" applyFill="1" applyAlignment="1" applyProtection="1">
      <protection hidden="1"/>
    </xf>
    <xf numFmtId="0" fontId="31" fillId="0" borderId="0" xfId="1" applyFont="1" applyAlignment="1" applyProtection="1">
      <protection hidden="1"/>
    </xf>
    <xf numFmtId="0" fontId="31" fillId="0" borderId="0" xfId="1" applyFont="1"/>
    <xf numFmtId="0" fontId="32" fillId="0" borderId="0" xfId="0" applyFont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31" fillId="0" borderId="0" xfId="1" applyFont="1" applyFill="1"/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31" fillId="0" borderId="0" xfId="1" applyFont="1" applyProtection="1">
      <protection hidden="1"/>
    </xf>
    <xf numFmtId="0" fontId="33" fillId="0" borderId="13" xfId="1" applyNumberFormat="1" applyFont="1" applyFill="1" applyBorder="1" applyAlignment="1" applyProtection="1">
      <alignment horizontal="center" vertical="justify"/>
      <protection hidden="1"/>
    </xf>
    <xf numFmtId="0" fontId="33" fillId="0" borderId="14" xfId="1" applyNumberFormat="1" applyFont="1" applyFill="1" applyBorder="1" applyAlignment="1" applyProtection="1">
      <alignment horizontal="center" vertical="justify"/>
      <protection hidden="1"/>
    </xf>
    <xf numFmtId="0" fontId="33" fillId="0" borderId="14" xfId="1" applyNumberFormat="1" applyFont="1" applyFill="1" applyBorder="1" applyAlignment="1" applyProtection="1">
      <alignment horizontal="center" vertical="top" wrapText="1"/>
      <protection hidden="1"/>
    </xf>
    <xf numFmtId="0" fontId="33" fillId="0" borderId="14" xfId="1" applyNumberFormat="1" applyFont="1" applyFill="1" applyBorder="1" applyAlignment="1" applyProtection="1">
      <alignment horizontal="right" vertical="top" wrapText="1"/>
      <protection hidden="1"/>
    </xf>
    <xf numFmtId="0" fontId="33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34" fillId="0" borderId="15" xfId="0" applyFont="1" applyBorder="1" applyAlignment="1">
      <alignment horizontal="center" vertical="center" wrapText="1"/>
    </xf>
    <xf numFmtId="173" fontId="33" fillId="0" borderId="14" xfId="1" applyNumberFormat="1" applyFont="1" applyFill="1" applyBorder="1" applyAlignment="1" applyProtection="1">
      <alignment horizontal="right" vertical="top" wrapText="1"/>
      <protection hidden="1"/>
    </xf>
    <xf numFmtId="185" fontId="33" fillId="0" borderId="14" xfId="1" applyNumberFormat="1" applyFont="1" applyFill="1" applyBorder="1" applyAlignment="1" applyProtection="1">
      <alignment horizontal="right" vertical="top" wrapText="1"/>
      <protection hidden="1"/>
    </xf>
    <xf numFmtId="175" fontId="33" fillId="0" borderId="14" xfId="1" applyNumberFormat="1" applyFont="1" applyFill="1" applyBorder="1" applyAlignment="1" applyProtection="1">
      <alignment horizontal="right" vertical="top" wrapText="1"/>
      <protection hidden="1"/>
    </xf>
    <xf numFmtId="4" fontId="33" fillId="0" borderId="14" xfId="1" applyNumberFormat="1" applyFont="1" applyFill="1" applyBorder="1" applyAlignment="1" applyProtection="1">
      <alignment horizontal="right" vertical="center" wrapText="1"/>
      <protection hidden="1"/>
    </xf>
    <xf numFmtId="4" fontId="34" fillId="0" borderId="15" xfId="0" applyNumberFormat="1" applyFont="1" applyBorder="1" applyAlignment="1">
      <alignment horizontal="right" vertical="center" wrapText="1"/>
    </xf>
    <xf numFmtId="175" fontId="33" fillId="0" borderId="10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1" xfId="1" applyNumberFormat="1" applyFont="1" applyFill="1" applyBorder="1" applyAlignment="1" applyProtection="1">
      <alignment wrapText="1"/>
      <protection hidden="1"/>
    </xf>
    <xf numFmtId="173" fontId="33" fillId="0" borderId="1" xfId="1" applyNumberFormat="1" applyFont="1" applyFill="1" applyBorder="1" applyAlignment="1" applyProtection="1">
      <alignment wrapText="1"/>
      <protection hidden="1"/>
    </xf>
    <xf numFmtId="185" fontId="33" fillId="0" borderId="1" xfId="1" applyNumberFormat="1" applyFont="1" applyFill="1" applyBorder="1" applyAlignment="1" applyProtection="1">
      <alignment horizontal="right"/>
      <protection hidden="1"/>
    </xf>
    <xf numFmtId="175" fontId="33" fillId="0" borderId="1" xfId="1" applyNumberFormat="1" applyFont="1" applyFill="1" applyBorder="1" applyAlignment="1" applyProtection="1">
      <alignment horizontal="right" wrapText="1"/>
      <protection hidden="1"/>
    </xf>
    <xf numFmtId="178" fontId="33" fillId="0" borderId="1" xfId="1" applyNumberFormat="1" applyFont="1" applyFill="1" applyBorder="1" applyAlignment="1" applyProtection="1">
      <protection hidden="1"/>
    </xf>
    <xf numFmtId="178" fontId="33" fillId="0" borderId="16" xfId="1" applyNumberFormat="1" applyFont="1" applyFill="1" applyBorder="1" applyAlignment="1" applyProtection="1">
      <protection hidden="1"/>
    </xf>
    <xf numFmtId="175" fontId="33" fillId="0" borderId="10" xfId="1" applyNumberFormat="1" applyFont="1" applyFill="1" applyBorder="1" applyAlignment="1" applyProtection="1">
      <alignment horizontal="justify" vertical="justify" wrapText="1"/>
      <protection hidden="1"/>
    </xf>
    <xf numFmtId="172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35" fillId="0" borderId="9" xfId="1" applyNumberFormat="1" applyFont="1" applyFill="1" applyBorder="1" applyAlignment="1" applyProtection="1">
      <alignment horizontal="left" vertical="justify" wrapText="1"/>
      <protection hidden="1"/>
    </xf>
    <xf numFmtId="174" fontId="35" fillId="0" borderId="8" xfId="1" applyNumberFormat="1" applyFont="1" applyFill="1" applyBorder="1" applyAlignment="1" applyProtection="1">
      <alignment horizontal="left" vertical="justify" wrapText="1"/>
      <protection hidden="1"/>
    </xf>
    <xf numFmtId="174" fontId="35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35" fillId="0" borderId="1" xfId="1" applyNumberFormat="1" applyFont="1" applyFill="1" applyBorder="1" applyAlignment="1" applyProtection="1">
      <alignment wrapText="1"/>
      <protection hidden="1"/>
    </xf>
    <xf numFmtId="173" fontId="35" fillId="0" borderId="1" xfId="1" applyNumberFormat="1" applyFont="1" applyFill="1" applyBorder="1" applyAlignment="1" applyProtection="1">
      <alignment wrapText="1"/>
      <protection hidden="1"/>
    </xf>
    <xf numFmtId="0" fontId="32" fillId="0" borderId="1" xfId="0" applyFont="1" applyBorder="1"/>
    <xf numFmtId="175" fontId="35" fillId="0" borderId="1" xfId="1" applyNumberFormat="1" applyFont="1" applyFill="1" applyBorder="1" applyAlignment="1" applyProtection="1">
      <alignment horizontal="right" wrapText="1"/>
      <protection hidden="1"/>
    </xf>
    <xf numFmtId="178" fontId="35" fillId="0" borderId="1" xfId="1" applyNumberFormat="1" applyFont="1" applyFill="1" applyBorder="1" applyAlignment="1" applyProtection="1">
      <protection hidden="1"/>
    </xf>
    <xf numFmtId="178" fontId="35" fillId="0" borderId="16" xfId="1" applyNumberFormat="1" applyFont="1" applyFill="1" applyBorder="1" applyAlignment="1" applyProtection="1">
      <protection hidden="1"/>
    </xf>
    <xf numFmtId="174" fontId="35" fillId="0" borderId="9" xfId="1" applyNumberFormat="1" applyFont="1" applyFill="1" applyBorder="1" applyAlignment="1" applyProtection="1">
      <alignment horizontal="left" vertical="justify" wrapText="1"/>
      <protection hidden="1"/>
    </xf>
    <xf numFmtId="174" fontId="35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" fontId="32" fillId="0" borderId="1" xfId="0" applyNumberFormat="1" applyFont="1" applyBorder="1"/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0" applyFont="1" applyBorder="1" applyAlignment="1">
      <alignment horizontal="left" wrapText="1"/>
    </xf>
    <xf numFmtId="0" fontId="33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3" xfId="1" applyNumberFormat="1" applyFont="1" applyFill="1" applyBorder="1" applyAlignment="1" applyProtection="1">
      <alignment horizontal="left" vertical="justify" wrapText="1"/>
      <protection hidden="1"/>
    </xf>
    <xf numFmtId="185" fontId="34" fillId="0" borderId="1" xfId="0" applyNumberFormat="1" applyFont="1" applyBorder="1"/>
    <xf numFmtId="175" fontId="33" fillId="0" borderId="17" xfId="1" applyNumberFormat="1" applyFont="1" applyFill="1" applyBorder="1" applyAlignment="1" applyProtection="1">
      <alignment horizontal="justify" vertical="justify" wrapText="1"/>
      <protection hidden="1"/>
    </xf>
    <xf numFmtId="172" fontId="33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/>
    <xf numFmtId="175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2" xfId="0" applyFont="1" applyBorder="1" applyAlignment="1">
      <alignment horizontal="justify" vertical="justify" wrapText="1"/>
    </xf>
    <xf numFmtId="0" fontId="6" fillId="0" borderId="20" xfId="0" applyFont="1" applyBorder="1" applyAlignment="1">
      <alignment horizontal="justify" vertical="justify" wrapText="1"/>
    </xf>
    <xf numFmtId="175" fontId="33" fillId="0" borderId="19" xfId="1" applyNumberFormat="1" applyFont="1" applyFill="1" applyBorder="1" applyAlignment="1" applyProtection="1">
      <alignment wrapText="1"/>
      <protection hidden="1"/>
    </xf>
    <xf numFmtId="173" fontId="33" fillId="0" borderId="19" xfId="1" applyNumberFormat="1" applyFont="1" applyFill="1" applyBorder="1" applyAlignment="1" applyProtection="1">
      <alignment wrapText="1"/>
      <protection hidden="1"/>
    </xf>
    <xf numFmtId="185" fontId="34" fillId="0" borderId="19" xfId="0" applyNumberFormat="1" applyFont="1" applyBorder="1"/>
    <xf numFmtId="175" fontId="33" fillId="0" borderId="19" xfId="1" applyNumberFormat="1" applyFont="1" applyFill="1" applyBorder="1" applyAlignment="1" applyProtection="1">
      <alignment horizontal="right" wrapText="1"/>
      <protection hidden="1"/>
    </xf>
    <xf numFmtId="178" fontId="33" fillId="0" borderId="19" xfId="1" applyNumberFormat="1" applyFont="1" applyFill="1" applyBorder="1" applyAlignment="1" applyProtection="1">
      <protection hidden="1"/>
    </xf>
    <xf numFmtId="178" fontId="33" fillId="0" borderId="21" xfId="1" applyNumberFormat="1" applyFont="1" applyFill="1" applyBorder="1" applyAlignment="1" applyProtection="1">
      <protection hidden="1"/>
    </xf>
    <xf numFmtId="0" fontId="35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8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185" fontId="32" fillId="0" borderId="1" xfId="0" applyNumberFormat="1" applyFont="1" applyBorder="1"/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8" xfId="0" applyFont="1" applyBorder="1" applyAlignment="1">
      <alignment horizontal="left" vertical="justify" wrapText="1"/>
    </xf>
    <xf numFmtId="0" fontId="36" fillId="0" borderId="3" xfId="0" applyFont="1" applyBorder="1" applyAlignment="1">
      <alignment horizontal="left" vertical="justify" wrapText="1"/>
    </xf>
    <xf numFmtId="175" fontId="33" fillId="0" borderId="9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7" fillId="0" borderId="9" xfId="0" applyFont="1" applyBorder="1" applyAlignment="1">
      <alignment horizontal="left" wrapText="1"/>
    </xf>
    <xf numFmtId="0" fontId="37" fillId="0" borderId="8" xfId="0" applyFont="1" applyBorder="1" applyAlignment="1">
      <alignment horizontal="left" wrapText="1"/>
    </xf>
    <xf numFmtId="0" fontId="37" fillId="0" borderId="3" xfId="0" applyFont="1" applyBorder="1" applyAlignment="1">
      <alignment horizontal="left" wrapText="1"/>
    </xf>
    <xf numFmtId="0" fontId="35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9" xfId="0" applyFont="1" applyBorder="1" applyAlignment="1">
      <alignment horizontal="left" wrapText="1"/>
    </xf>
    <xf numFmtId="0" fontId="36" fillId="0" borderId="8" xfId="0" applyFont="1" applyBorder="1" applyAlignment="1">
      <alignment horizontal="left" wrapText="1"/>
    </xf>
    <xf numFmtId="0" fontId="36" fillId="0" borderId="3" xfId="0" applyFont="1" applyBorder="1" applyAlignment="1">
      <alignment horizontal="left" wrapText="1"/>
    </xf>
    <xf numFmtId="0" fontId="3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1" xfId="0" applyFont="1" applyBorder="1" applyAlignment="1">
      <alignment horizontal="left" vertical="justify" wrapText="1"/>
    </xf>
    <xf numFmtId="0" fontId="0" fillId="0" borderId="1" xfId="0" applyBorder="1" applyAlignment="1">
      <alignment horizontal="justify" vertical="justify" wrapText="1"/>
    </xf>
    <xf numFmtId="0" fontId="36" fillId="0" borderId="9" xfId="0" applyFont="1" applyBorder="1" applyAlignment="1">
      <alignment horizontal="justify" vertical="justify" wrapText="1"/>
    </xf>
    <xf numFmtId="0" fontId="36" fillId="0" borderId="8" xfId="0" applyFont="1" applyBorder="1" applyAlignment="1">
      <alignment horizontal="justify" vertical="justify" wrapText="1"/>
    </xf>
    <xf numFmtId="0" fontId="36" fillId="0" borderId="3" xfId="0" applyFont="1" applyBorder="1" applyAlignment="1">
      <alignment horizontal="justify" vertical="justify" wrapText="1"/>
    </xf>
    <xf numFmtId="175" fontId="33" fillId="0" borderId="7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9" xfId="1" applyNumberFormat="1" applyFont="1" applyFill="1" applyBorder="1" applyAlignment="1" applyProtection="1">
      <alignment horizontal="justify" vertical="justify" wrapText="1"/>
      <protection hidden="1"/>
    </xf>
    <xf numFmtId="174" fontId="35" fillId="2" borderId="9" xfId="1" applyNumberFormat="1" applyFont="1" applyFill="1" applyBorder="1" applyAlignment="1" applyProtection="1">
      <alignment horizontal="left" vertical="justify" wrapText="1"/>
      <protection hidden="1"/>
    </xf>
    <xf numFmtId="174" fontId="35" fillId="2" borderId="8" xfId="1" applyNumberFormat="1" applyFont="1" applyFill="1" applyBorder="1" applyAlignment="1" applyProtection="1">
      <alignment horizontal="left" vertical="justify" wrapText="1"/>
      <protection hidden="1"/>
    </xf>
    <xf numFmtId="174" fontId="35" fillId="2" borderId="3" xfId="1" applyNumberFormat="1" applyFont="1" applyFill="1" applyBorder="1" applyAlignment="1" applyProtection="1">
      <alignment horizontal="left" vertical="justify" wrapText="1"/>
      <protection hidden="1"/>
    </xf>
    <xf numFmtId="0" fontId="35" fillId="2" borderId="9" xfId="1" applyNumberFormat="1" applyFont="1" applyFill="1" applyBorder="1" applyAlignment="1" applyProtection="1">
      <alignment vertical="justify" wrapText="1"/>
      <protection hidden="1"/>
    </xf>
    <xf numFmtId="175" fontId="35" fillId="2" borderId="1" xfId="1" applyNumberFormat="1" applyFont="1" applyFill="1" applyBorder="1" applyAlignment="1" applyProtection="1">
      <alignment wrapText="1"/>
      <protection hidden="1"/>
    </xf>
    <xf numFmtId="173" fontId="35" fillId="2" borderId="1" xfId="1" applyNumberFormat="1" applyFont="1" applyFill="1" applyBorder="1" applyAlignment="1" applyProtection="1">
      <alignment wrapText="1"/>
      <protection hidden="1"/>
    </xf>
    <xf numFmtId="175" fontId="35" fillId="2" borderId="1" xfId="1" applyNumberFormat="1" applyFont="1" applyFill="1" applyBorder="1" applyAlignment="1" applyProtection="1">
      <alignment horizontal="right" wrapText="1"/>
      <protection hidden="1"/>
    </xf>
    <xf numFmtId="178" fontId="35" fillId="2" borderId="1" xfId="1" applyNumberFormat="1" applyFont="1" applyFill="1" applyBorder="1" applyAlignment="1" applyProtection="1">
      <protection hidden="1"/>
    </xf>
    <xf numFmtId="178" fontId="35" fillId="2" borderId="16" xfId="1" applyNumberFormat="1" applyFont="1" applyFill="1" applyBorder="1" applyAlignment="1" applyProtection="1">
      <protection hidden="1"/>
    </xf>
    <xf numFmtId="178" fontId="33" fillId="2" borderId="1" xfId="1" applyNumberFormat="1" applyFont="1" applyFill="1" applyBorder="1" applyAlignment="1" applyProtection="1">
      <protection hidden="1"/>
    </xf>
    <xf numFmtId="174" fontId="35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8" xfId="0" applyFont="1" applyBorder="1" applyAlignment="1">
      <alignment horizontal="left" vertical="justify" wrapText="1"/>
    </xf>
    <xf numFmtId="0" fontId="5" fillId="0" borderId="3" xfId="0" applyFont="1" applyBorder="1" applyAlignment="1">
      <alignment horizontal="left" vertical="justify" wrapText="1"/>
    </xf>
    <xf numFmtId="0" fontId="32" fillId="0" borderId="9" xfId="0" applyFont="1" applyBorder="1" applyAlignment="1">
      <alignment horizontal="left" vertical="distributed"/>
    </xf>
    <xf numFmtId="0" fontId="32" fillId="0" borderId="8" xfId="0" applyFont="1" applyBorder="1" applyAlignment="1">
      <alignment horizontal="left" vertical="distributed"/>
    </xf>
    <xf numFmtId="0" fontId="32" fillId="0" borderId="3" xfId="0" applyFont="1" applyBorder="1" applyAlignment="1">
      <alignment horizontal="left" vertical="distributed"/>
    </xf>
    <xf numFmtId="185" fontId="35" fillId="0" borderId="1" xfId="1" applyNumberFormat="1" applyFont="1" applyFill="1" applyBorder="1" applyAlignment="1" applyProtection="1">
      <alignment horizontal="right"/>
      <protection hidden="1"/>
    </xf>
    <xf numFmtId="174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7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8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3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1" xfId="1" applyNumberFormat="1" applyFont="1" applyFill="1" applyBorder="1" applyAlignment="1" applyProtection="1">
      <alignment wrapText="1"/>
      <protection hidden="1"/>
    </xf>
    <xf numFmtId="173" fontId="33" fillId="2" borderId="1" xfId="1" applyNumberFormat="1" applyFont="1" applyFill="1" applyBorder="1" applyAlignment="1" applyProtection="1">
      <alignment wrapText="1"/>
      <protection hidden="1"/>
    </xf>
    <xf numFmtId="185" fontId="33" fillId="2" borderId="1" xfId="1" applyNumberFormat="1" applyFont="1" applyFill="1" applyBorder="1" applyAlignment="1" applyProtection="1">
      <alignment horizontal="right"/>
      <protection hidden="1"/>
    </xf>
    <xf numFmtId="175" fontId="33" fillId="2" borderId="1" xfId="1" applyNumberFormat="1" applyFont="1" applyFill="1" applyBorder="1" applyAlignment="1" applyProtection="1">
      <alignment horizontal="right" wrapText="1"/>
      <protection hidden="1"/>
    </xf>
    <xf numFmtId="178" fontId="33" fillId="2" borderId="16" xfId="1" applyNumberFormat="1" applyFont="1" applyFill="1" applyBorder="1" applyAlignment="1" applyProtection="1">
      <protection hidden="1"/>
    </xf>
    <xf numFmtId="175" fontId="33" fillId="2" borderId="10" xfId="1" applyNumberFormat="1" applyFont="1" applyFill="1" applyBorder="1" applyAlignment="1" applyProtection="1">
      <alignment horizontal="justify" vertical="justify" wrapText="1"/>
      <protection hidden="1"/>
    </xf>
    <xf numFmtId="172" fontId="33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8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35" fillId="2" borderId="1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8" xfId="0" applyFont="1" applyBorder="1" applyAlignment="1">
      <alignment horizontal="justify" vertical="justify" wrapText="1"/>
    </xf>
    <xf numFmtId="0" fontId="32" fillId="0" borderId="3" xfId="0" applyFont="1" applyBorder="1" applyAlignment="1">
      <alignment horizontal="justify" vertical="justify" wrapText="1"/>
    </xf>
    <xf numFmtId="175" fontId="33" fillId="0" borderId="7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7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8" xfId="0" applyFont="1" applyBorder="1" applyAlignment="1">
      <alignment horizontal="left" vertical="justify" wrapText="1"/>
    </xf>
    <xf numFmtId="0" fontId="34" fillId="0" borderId="3" xfId="0" applyFont="1" applyBorder="1" applyAlignment="1">
      <alignment horizontal="left" vertical="justify" wrapText="1"/>
    </xf>
    <xf numFmtId="175" fontId="35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8" xfId="0" applyBorder="1" applyAlignment="1">
      <alignment horizontal="left" vertical="justify" wrapText="1"/>
    </xf>
    <xf numFmtId="0" fontId="0" fillId="0" borderId="3" xfId="0" applyBorder="1" applyAlignment="1">
      <alignment horizontal="left" vertical="justify" wrapText="1"/>
    </xf>
    <xf numFmtId="0" fontId="32" fillId="0" borderId="8" xfId="0" applyFont="1" applyBorder="1" applyAlignment="1">
      <alignment horizontal="left" vertical="justify" wrapText="1"/>
    </xf>
    <xf numFmtId="0" fontId="32" fillId="0" borderId="3" xfId="0" applyFont="1" applyBorder="1" applyAlignment="1">
      <alignment horizontal="left" vertical="justify" wrapText="1"/>
    </xf>
    <xf numFmtId="175" fontId="35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22" xfId="1" applyNumberFormat="1" applyFont="1" applyFill="1" applyBorder="1" applyAlignment="1" applyProtection="1">
      <alignment horizontal="justify" vertical="justify"/>
      <protection hidden="1"/>
    </xf>
    <xf numFmtId="0" fontId="33" fillId="0" borderId="23" xfId="1" applyNumberFormat="1" applyFont="1" applyFill="1" applyBorder="1" applyAlignment="1" applyProtection="1">
      <alignment horizontal="center" vertical="justify"/>
      <protection hidden="1"/>
    </xf>
    <xf numFmtId="0" fontId="33" fillId="0" borderId="24" xfId="1" applyNumberFormat="1" applyFont="1" applyFill="1" applyBorder="1" applyAlignment="1" applyProtection="1">
      <alignment horizontal="center" vertical="justify"/>
      <protection hidden="1"/>
    </xf>
    <xf numFmtId="0" fontId="33" fillId="0" borderId="25" xfId="1" applyNumberFormat="1" applyFont="1" applyFill="1" applyBorder="1" applyAlignment="1" applyProtection="1">
      <alignment horizontal="center" vertical="justify"/>
      <protection hidden="1"/>
    </xf>
    <xf numFmtId="0" fontId="35" fillId="0" borderId="26" xfId="1" applyNumberFormat="1" applyFont="1" applyFill="1" applyBorder="1" applyAlignment="1" applyProtection="1">
      <alignment wrapText="1"/>
      <protection hidden="1"/>
    </xf>
    <xf numFmtId="0" fontId="35" fillId="0" borderId="26" xfId="1" applyNumberFormat="1" applyFont="1" applyFill="1" applyBorder="1" applyAlignment="1" applyProtection="1">
      <alignment horizontal="right" wrapText="1"/>
      <protection hidden="1"/>
    </xf>
    <xf numFmtId="4" fontId="33" fillId="0" borderId="26" xfId="1" applyNumberFormat="1" applyFont="1" applyFill="1" applyBorder="1" applyAlignment="1" applyProtection="1">
      <protection hidden="1"/>
    </xf>
    <xf numFmtId="0" fontId="0" fillId="0" borderId="0" xfId="0" applyAlignment="1">
      <alignment horizontal="left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7" t="s">
        <v>31</v>
      </c>
      <c r="D4" s="1" t="s">
        <v>28</v>
      </c>
      <c r="E4" s="1"/>
    </row>
    <row r="6" spans="1:7" ht="18.75" x14ac:dyDescent="0.3">
      <c r="A6" s="18" t="s">
        <v>26</v>
      </c>
      <c r="B6" s="19"/>
      <c r="C6" s="19"/>
      <c r="D6" s="19"/>
      <c r="E6" s="19"/>
    </row>
    <row r="7" spans="1:7" ht="18.75" x14ac:dyDescent="0.3">
      <c r="A7" s="20" t="s">
        <v>30</v>
      </c>
      <c r="B7" s="20"/>
      <c r="C7" s="20"/>
      <c r="D7" s="20"/>
      <c r="E7" s="20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5">
        <v>2020</v>
      </c>
      <c r="D10" s="15" t="s">
        <v>25</v>
      </c>
      <c r="E10" s="15" t="s">
        <v>27</v>
      </c>
      <c r="F10" s="13">
        <v>2021</v>
      </c>
      <c r="G10" s="13">
        <v>2022</v>
      </c>
    </row>
    <row r="11" spans="1:7" ht="56.25" x14ac:dyDescent="0.2">
      <c r="A11" s="4" t="s">
        <v>5</v>
      </c>
      <c r="B11" s="5" t="s">
        <v>6</v>
      </c>
      <c r="C11" s="16">
        <f>C12</f>
        <v>1494913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7</v>
      </c>
      <c r="B12" s="7" t="s">
        <v>8</v>
      </c>
      <c r="C12" s="16">
        <f>C13+C17</f>
        <v>1494913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9</v>
      </c>
      <c r="B13" s="7" t="s">
        <v>10</v>
      </c>
      <c r="C13" s="16">
        <f t="shared" ref="C13:G15" si="0">C14</f>
        <v>-11136227</v>
      </c>
      <c r="D13" s="14" t="e">
        <f t="shared" si="0"/>
        <v>#REF!</v>
      </c>
      <c r="E13" s="14" t="e">
        <f t="shared" si="0"/>
        <v>#REF!</v>
      </c>
      <c r="F13" s="16">
        <f>F14</f>
        <v>-10908600</v>
      </c>
      <c r="G13" s="16">
        <f t="shared" si="0"/>
        <v>-10755900</v>
      </c>
    </row>
    <row r="14" spans="1:7" ht="37.5" x14ac:dyDescent="0.2">
      <c r="A14" s="6" t="s">
        <v>11</v>
      </c>
      <c r="B14" s="7" t="s">
        <v>12</v>
      </c>
      <c r="C14" s="16">
        <f t="shared" si="0"/>
        <v>-11136227</v>
      </c>
      <c r="D14" s="14" t="e">
        <f t="shared" si="0"/>
        <v>#REF!</v>
      </c>
      <c r="E14" s="14" t="e">
        <f t="shared" si="0"/>
        <v>#REF!</v>
      </c>
      <c r="F14" s="16">
        <f t="shared" si="0"/>
        <v>-10908600</v>
      </c>
      <c r="G14" s="16">
        <f t="shared" si="0"/>
        <v>-10755900</v>
      </c>
    </row>
    <row r="15" spans="1:7" ht="37.5" x14ac:dyDescent="0.2">
      <c r="A15" s="6" t="s">
        <v>13</v>
      </c>
      <c r="B15" s="7" t="s">
        <v>14</v>
      </c>
      <c r="C15" s="16">
        <f t="shared" si="0"/>
        <v>-11136227</v>
      </c>
      <c r="D15" s="14" t="e">
        <f t="shared" si="0"/>
        <v>#REF!</v>
      </c>
      <c r="E15" s="14" t="e">
        <f t="shared" si="0"/>
        <v>#REF!</v>
      </c>
      <c r="F15" s="16">
        <f t="shared" si="0"/>
        <v>-10908600</v>
      </c>
      <c r="G15" s="16">
        <f t="shared" si="0"/>
        <v>-10755900</v>
      </c>
    </row>
    <row r="16" spans="1:7" ht="37.5" x14ac:dyDescent="0.2">
      <c r="A16" s="6" t="s">
        <v>15</v>
      </c>
      <c r="B16" s="7" t="s">
        <v>16</v>
      </c>
      <c r="C16" s="16">
        <v>-11136227</v>
      </c>
      <c r="D16" s="14" t="e">
        <f>-#REF!</f>
        <v>#REF!</v>
      </c>
      <c r="E16" s="14" t="e">
        <f>-#REF!</f>
        <v>#REF!</v>
      </c>
      <c r="F16" s="16">
        <v>-10908600</v>
      </c>
      <c r="G16" s="16">
        <v>-10755900</v>
      </c>
    </row>
    <row r="17" spans="1:7" ht="18.75" x14ac:dyDescent="0.2">
      <c r="A17" s="6" t="s">
        <v>17</v>
      </c>
      <c r="B17" s="7" t="s">
        <v>18</v>
      </c>
      <c r="C17" s="16">
        <f>C18</f>
        <v>12631140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10908600</v>
      </c>
      <c r="G17" s="16">
        <f t="shared" si="1"/>
        <v>10755900</v>
      </c>
    </row>
    <row r="18" spans="1:7" ht="37.5" x14ac:dyDescent="0.2">
      <c r="A18" s="6" t="s">
        <v>19</v>
      </c>
      <c r="B18" s="7" t="s">
        <v>20</v>
      </c>
      <c r="C18" s="16">
        <f t="shared" si="1"/>
        <v>12631140</v>
      </c>
      <c r="D18" s="14" t="e">
        <f t="shared" si="1"/>
        <v>#REF!</v>
      </c>
      <c r="E18" s="14" t="e">
        <f t="shared" si="1"/>
        <v>#REF!</v>
      </c>
      <c r="F18" s="16">
        <f>F19</f>
        <v>10908600</v>
      </c>
      <c r="G18" s="16">
        <f t="shared" si="1"/>
        <v>10755900</v>
      </c>
    </row>
    <row r="19" spans="1:7" ht="37.5" x14ac:dyDescent="0.2">
      <c r="A19" s="6" t="s">
        <v>21</v>
      </c>
      <c r="B19" s="7" t="s">
        <v>22</v>
      </c>
      <c r="C19" s="16">
        <f t="shared" si="1"/>
        <v>12631140</v>
      </c>
      <c r="D19" s="14" t="e">
        <f t="shared" si="1"/>
        <v>#REF!</v>
      </c>
      <c r="E19" s="14" t="e">
        <f t="shared" si="1"/>
        <v>#REF!</v>
      </c>
      <c r="F19" s="16">
        <f>F20</f>
        <v>10908600</v>
      </c>
      <c r="G19" s="16">
        <f t="shared" si="1"/>
        <v>10755900</v>
      </c>
    </row>
    <row r="20" spans="1:7" ht="37.5" x14ac:dyDescent="0.2">
      <c r="A20" s="6" t="s">
        <v>23</v>
      </c>
      <c r="B20" s="7" t="s">
        <v>24</v>
      </c>
      <c r="C20" s="16">
        <v>12631140</v>
      </c>
      <c r="D20" s="14" t="e">
        <f>#REF!</f>
        <v>#REF!</v>
      </c>
      <c r="E20" s="14" t="e">
        <f>#REF!</f>
        <v>#REF!</v>
      </c>
      <c r="F20" s="16">
        <v>10908600</v>
      </c>
      <c r="G20" s="16">
        <v>10755900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zoomScale="110" zoomScaleNormal="110" workbookViewId="0">
      <selection activeCell="C4" sqref="C4"/>
    </sheetView>
  </sheetViews>
  <sheetFormatPr defaultRowHeight="15.75" x14ac:dyDescent="0.25"/>
  <cols>
    <col min="1" max="1" width="28.85546875" style="23" bestFit="1" customWidth="1"/>
    <col min="2" max="2" width="77.85546875" customWidth="1"/>
    <col min="3" max="3" width="15.140625" style="22" customWidth="1"/>
    <col min="4" max="4" width="17.42578125" style="21" customWidth="1"/>
    <col min="5" max="5" width="14.42578125" style="21" customWidth="1"/>
  </cols>
  <sheetData>
    <row r="1" spans="1:5" ht="18.75" x14ac:dyDescent="0.3">
      <c r="B1" s="1" t="s">
        <v>165</v>
      </c>
      <c r="C1" s="28" t="s">
        <v>164</v>
      </c>
    </row>
    <row r="2" spans="1:5" ht="18.75" x14ac:dyDescent="0.3">
      <c r="B2" s="1" t="s">
        <v>163</v>
      </c>
      <c r="C2" s="28" t="s">
        <v>1</v>
      </c>
    </row>
    <row r="3" spans="1:5" ht="18.75" x14ac:dyDescent="0.3">
      <c r="B3" s="1" t="s">
        <v>162</v>
      </c>
      <c r="C3" s="28" t="s">
        <v>161</v>
      </c>
    </row>
    <row r="4" spans="1:5" ht="18.75" x14ac:dyDescent="0.3">
      <c r="A4" s="64"/>
      <c r="B4" s="1" t="s">
        <v>160</v>
      </c>
      <c r="C4" s="17" t="s">
        <v>31</v>
      </c>
    </row>
    <row r="5" spans="1:5" ht="18.75" x14ac:dyDescent="0.3">
      <c r="A5" s="64"/>
      <c r="B5" s="2"/>
      <c r="C5" s="63"/>
    </row>
    <row r="6" spans="1:5" ht="18.75" customHeight="1" x14ac:dyDescent="0.3">
      <c r="A6" s="19" t="s">
        <v>159</v>
      </c>
      <c r="B6" s="19"/>
      <c r="C6" s="19"/>
      <c r="D6" s="19"/>
      <c r="E6" s="19"/>
    </row>
    <row r="7" spans="1:5" ht="18.75" x14ac:dyDescent="0.3">
      <c r="A7" s="19"/>
      <c r="B7" s="19"/>
      <c r="C7" s="19"/>
    </row>
    <row r="8" spans="1:5" x14ac:dyDescent="0.25">
      <c r="A8" s="61"/>
      <c r="E8" s="62" t="s">
        <v>2</v>
      </c>
    </row>
    <row r="9" spans="1:5" x14ac:dyDescent="0.25">
      <c r="A9" s="61"/>
    </row>
    <row r="10" spans="1:5" ht="49.5" x14ac:dyDescent="0.2">
      <c r="A10" s="60" t="s">
        <v>158</v>
      </c>
      <c r="B10" s="59" t="s">
        <v>157</v>
      </c>
      <c r="C10" s="58">
        <v>2020</v>
      </c>
      <c r="D10" s="57">
        <v>2021</v>
      </c>
      <c r="E10" s="57">
        <v>2022</v>
      </c>
    </row>
    <row r="11" spans="1:5" x14ac:dyDescent="0.2">
      <c r="A11" s="38" t="s">
        <v>156</v>
      </c>
      <c r="B11" s="30" t="s">
        <v>155</v>
      </c>
      <c r="C11" s="29">
        <f>C12+C18+C28+C36+C54+C58+C50+C60</f>
        <v>3944520</v>
      </c>
      <c r="D11" s="29">
        <f>D12+D18+D28+D36+D54+D58</f>
        <v>4368000</v>
      </c>
      <c r="E11" s="29">
        <f>E12+E18+E28+E36+E54+E58</f>
        <v>4475000</v>
      </c>
    </row>
    <row r="12" spans="1:5" x14ac:dyDescent="0.2">
      <c r="A12" s="31" t="s">
        <v>154</v>
      </c>
      <c r="B12" s="42" t="s">
        <v>153</v>
      </c>
      <c r="C12" s="29">
        <f>C13</f>
        <v>1895000</v>
      </c>
      <c r="D12" s="29">
        <f>D13</f>
        <v>1933000</v>
      </c>
      <c r="E12" s="29">
        <f>E13</f>
        <v>1975000</v>
      </c>
    </row>
    <row r="13" spans="1:5" x14ac:dyDescent="0.2">
      <c r="A13" s="31" t="s">
        <v>152</v>
      </c>
      <c r="B13" s="42" t="s">
        <v>151</v>
      </c>
      <c r="C13" s="29">
        <f>C14+C16</f>
        <v>1895000</v>
      </c>
      <c r="D13" s="29">
        <f>D14+D16</f>
        <v>1933000</v>
      </c>
      <c r="E13" s="29">
        <f>E14+E16</f>
        <v>1975000</v>
      </c>
    </row>
    <row r="14" spans="1:5" ht="63" x14ac:dyDescent="0.25">
      <c r="A14" s="56" t="s">
        <v>150</v>
      </c>
      <c r="B14" s="42" t="s">
        <v>148</v>
      </c>
      <c r="C14" s="29">
        <f>C15</f>
        <v>1890583</v>
      </c>
      <c r="D14" s="29">
        <f>D15</f>
        <v>1924000</v>
      </c>
      <c r="E14" s="29">
        <f>E15</f>
        <v>1966000</v>
      </c>
    </row>
    <row r="15" spans="1:5" ht="67.5" customHeight="1" x14ac:dyDescent="0.25">
      <c r="A15" s="55" t="s">
        <v>149</v>
      </c>
      <c r="B15" s="36" t="s">
        <v>148</v>
      </c>
      <c r="C15" s="35">
        <v>1890583</v>
      </c>
      <c r="D15" s="32">
        <v>1924000</v>
      </c>
      <c r="E15" s="32">
        <v>1966000</v>
      </c>
    </row>
    <row r="16" spans="1:5" ht="34.5" customHeight="1" x14ac:dyDescent="0.25">
      <c r="A16" s="54" t="s">
        <v>147</v>
      </c>
      <c r="B16" s="36" t="s">
        <v>146</v>
      </c>
      <c r="C16" s="35">
        <v>4417</v>
      </c>
      <c r="D16" s="32">
        <v>9000</v>
      </c>
      <c r="E16" s="32">
        <v>9000</v>
      </c>
    </row>
    <row r="17" spans="1:5" ht="63" x14ac:dyDescent="0.25">
      <c r="A17" s="54" t="s">
        <v>145</v>
      </c>
      <c r="B17" s="36" t="s">
        <v>144</v>
      </c>
      <c r="C17" s="35">
        <v>4417</v>
      </c>
      <c r="D17" s="32">
        <v>9000</v>
      </c>
      <c r="E17" s="32">
        <v>9000</v>
      </c>
    </row>
    <row r="18" spans="1:5" ht="31.5" x14ac:dyDescent="0.2">
      <c r="A18" s="31" t="s">
        <v>143</v>
      </c>
      <c r="B18" s="42" t="s">
        <v>142</v>
      </c>
      <c r="C18" s="29">
        <f>C19</f>
        <v>1068520</v>
      </c>
      <c r="D18" s="29">
        <f>D19</f>
        <v>1206000</v>
      </c>
      <c r="E18" s="29">
        <f>E19</f>
        <v>1256000</v>
      </c>
    </row>
    <row r="19" spans="1:5" ht="31.5" x14ac:dyDescent="0.2">
      <c r="A19" s="34" t="s">
        <v>141</v>
      </c>
      <c r="B19" s="52" t="s">
        <v>140</v>
      </c>
      <c r="C19" s="35">
        <f>C20+C22+C24+C26</f>
        <v>1068520</v>
      </c>
      <c r="D19" s="35">
        <f>D20+D22+D24+D26</f>
        <v>1206000</v>
      </c>
      <c r="E19" s="35">
        <f>E20+E22+E24+E26</f>
        <v>1256000</v>
      </c>
    </row>
    <row r="20" spans="1:5" ht="63" x14ac:dyDescent="0.2">
      <c r="A20" s="34" t="s">
        <v>139</v>
      </c>
      <c r="B20" s="53" t="s">
        <v>138</v>
      </c>
      <c r="C20" s="35">
        <f>C21</f>
        <v>501750</v>
      </c>
      <c r="D20" s="32">
        <v>556000</v>
      </c>
      <c r="E20" s="32">
        <v>578000</v>
      </c>
    </row>
    <row r="21" spans="1:5" ht="96" customHeight="1" x14ac:dyDescent="0.2">
      <c r="A21" s="34" t="s">
        <v>137</v>
      </c>
      <c r="B21" s="53" t="s">
        <v>136</v>
      </c>
      <c r="C21" s="35">
        <v>501750</v>
      </c>
      <c r="D21" s="32">
        <v>556000</v>
      </c>
      <c r="E21" s="32">
        <v>578000</v>
      </c>
    </row>
    <row r="22" spans="1:5" ht="86.25" customHeight="1" x14ac:dyDescent="0.2">
      <c r="A22" s="34" t="s">
        <v>135</v>
      </c>
      <c r="B22" s="52" t="s">
        <v>134</v>
      </c>
      <c r="C22" s="35">
        <f>C23</f>
        <v>3150</v>
      </c>
      <c r="D22" s="35">
        <v>3000</v>
      </c>
      <c r="E22" s="35">
        <v>3000</v>
      </c>
    </row>
    <row r="23" spans="1:5" ht="117.75" customHeight="1" x14ac:dyDescent="0.2">
      <c r="A23" s="34" t="s">
        <v>133</v>
      </c>
      <c r="B23" s="52" t="s">
        <v>132</v>
      </c>
      <c r="C23" s="35">
        <v>3150</v>
      </c>
      <c r="D23" s="35">
        <v>3000</v>
      </c>
      <c r="E23" s="35">
        <v>3000</v>
      </c>
    </row>
    <row r="24" spans="1:5" ht="68.25" customHeight="1" x14ac:dyDescent="0.2">
      <c r="A24" s="34" t="s">
        <v>131</v>
      </c>
      <c r="B24" s="52" t="s">
        <v>130</v>
      </c>
      <c r="C24" s="35">
        <f>C25</f>
        <v>647470</v>
      </c>
      <c r="D24" s="32">
        <v>724000</v>
      </c>
      <c r="E24" s="32">
        <v>748000</v>
      </c>
    </row>
    <row r="25" spans="1:5" ht="105" customHeight="1" x14ac:dyDescent="0.2">
      <c r="A25" s="34" t="s">
        <v>129</v>
      </c>
      <c r="B25" s="52" t="s">
        <v>128</v>
      </c>
      <c r="C25" s="35">
        <v>647470</v>
      </c>
      <c r="D25" s="32">
        <v>724000</v>
      </c>
      <c r="E25" s="32">
        <v>748000</v>
      </c>
    </row>
    <row r="26" spans="1:5" ht="63" x14ac:dyDescent="0.2">
      <c r="A26" s="51" t="s">
        <v>127</v>
      </c>
      <c r="B26" s="50" t="s">
        <v>126</v>
      </c>
      <c r="C26" s="29">
        <f>C27</f>
        <v>-83850</v>
      </c>
      <c r="D26" s="43">
        <v>-77000</v>
      </c>
      <c r="E26" s="43">
        <v>-73000</v>
      </c>
    </row>
    <row r="27" spans="1:5" ht="94.5" x14ac:dyDescent="0.2">
      <c r="A27" s="51" t="s">
        <v>125</v>
      </c>
      <c r="B27" s="50" t="s">
        <v>124</v>
      </c>
      <c r="C27" s="29">
        <f>-83850</f>
        <v>-83850</v>
      </c>
      <c r="D27" s="43">
        <v>-77000</v>
      </c>
      <c r="E27" s="43">
        <v>-73000</v>
      </c>
    </row>
    <row r="28" spans="1:5" x14ac:dyDescent="0.2">
      <c r="A28" s="31" t="s">
        <v>123</v>
      </c>
      <c r="B28" s="42" t="s">
        <v>122</v>
      </c>
      <c r="C28" s="29">
        <f>C29</f>
        <v>20631</v>
      </c>
      <c r="D28" s="29">
        <f>D29</f>
        <v>40000</v>
      </c>
      <c r="E28" s="29">
        <f>E29</f>
        <v>40000</v>
      </c>
    </row>
    <row r="29" spans="1:5" ht="31.5" x14ac:dyDescent="0.2">
      <c r="A29" s="31" t="s">
        <v>121</v>
      </c>
      <c r="B29" s="42" t="s">
        <v>120</v>
      </c>
      <c r="C29" s="29">
        <f>C32+C33</f>
        <v>20631</v>
      </c>
      <c r="D29" s="29">
        <f>D32+D34</f>
        <v>40000</v>
      </c>
      <c r="E29" s="29">
        <f>E32+E33</f>
        <v>40000</v>
      </c>
    </row>
    <row r="30" spans="1:5" ht="31.5" x14ac:dyDescent="0.2">
      <c r="A30" s="31" t="s">
        <v>119</v>
      </c>
      <c r="B30" s="42" t="s">
        <v>116</v>
      </c>
      <c r="C30" s="29">
        <f>C31</f>
        <v>7563.1</v>
      </c>
      <c r="D30" s="43">
        <v>20000</v>
      </c>
      <c r="E30" s="43">
        <v>20000</v>
      </c>
    </row>
    <row r="31" spans="1:5" ht="31.5" x14ac:dyDescent="0.2">
      <c r="A31" s="31" t="s">
        <v>118</v>
      </c>
      <c r="B31" s="42" t="s">
        <v>116</v>
      </c>
      <c r="C31" s="29">
        <f>C32</f>
        <v>7563.1</v>
      </c>
      <c r="D31" s="43">
        <v>20000</v>
      </c>
      <c r="E31" s="43">
        <v>20000</v>
      </c>
    </row>
    <row r="32" spans="1:5" ht="31.5" x14ac:dyDescent="0.2">
      <c r="A32" s="31" t="s">
        <v>117</v>
      </c>
      <c r="B32" s="42" t="s">
        <v>116</v>
      </c>
      <c r="C32" s="29">
        <v>7563.1</v>
      </c>
      <c r="D32" s="43">
        <v>20000</v>
      </c>
      <c r="E32" s="43">
        <v>20000</v>
      </c>
    </row>
    <row r="33" spans="1:5" ht="31.5" x14ac:dyDescent="0.25">
      <c r="A33" s="49" t="s">
        <v>115</v>
      </c>
      <c r="B33" s="48" t="s">
        <v>114</v>
      </c>
      <c r="C33" s="47">
        <f>C34</f>
        <v>13067.9</v>
      </c>
      <c r="D33" s="43">
        <f>D34</f>
        <v>20000</v>
      </c>
      <c r="E33" s="43">
        <f>E34</f>
        <v>20000</v>
      </c>
    </row>
    <row r="34" spans="1:5" ht="63" x14ac:dyDescent="0.25">
      <c r="A34" s="49" t="s">
        <v>113</v>
      </c>
      <c r="B34" s="48" t="s">
        <v>112</v>
      </c>
      <c r="C34" s="47">
        <f>C35</f>
        <v>13067.9</v>
      </c>
      <c r="D34" s="43">
        <f>D35</f>
        <v>20000</v>
      </c>
      <c r="E34" s="43">
        <f>E35</f>
        <v>20000</v>
      </c>
    </row>
    <row r="35" spans="1:5" ht="78.75" x14ac:dyDescent="0.25">
      <c r="A35" s="49" t="s">
        <v>111</v>
      </c>
      <c r="B35" s="48" t="s">
        <v>110</v>
      </c>
      <c r="C35" s="47">
        <v>13067.9</v>
      </c>
      <c r="D35" s="47">
        <v>20000</v>
      </c>
      <c r="E35" s="47">
        <v>20000</v>
      </c>
    </row>
    <row r="36" spans="1:5" x14ac:dyDescent="0.2">
      <c r="A36" s="31" t="s">
        <v>109</v>
      </c>
      <c r="B36" s="42" t="s">
        <v>108</v>
      </c>
      <c r="C36" s="29">
        <f>C37+C43</f>
        <v>950595</v>
      </c>
      <c r="D36" s="29">
        <f>D37+D43</f>
        <v>1186000</v>
      </c>
      <c r="E36" s="29">
        <f>E37+E43</f>
        <v>1201000</v>
      </c>
    </row>
    <row r="37" spans="1:5" x14ac:dyDescent="0.2">
      <c r="A37" s="31" t="s">
        <v>107</v>
      </c>
      <c r="B37" s="42" t="s">
        <v>106</v>
      </c>
      <c r="C37" s="29">
        <f>C38</f>
        <v>123000</v>
      </c>
      <c r="D37" s="29">
        <f>D38</f>
        <v>238000</v>
      </c>
      <c r="E37" s="29">
        <f>E38</f>
        <v>238000</v>
      </c>
    </row>
    <row r="38" spans="1:5" ht="45.75" customHeight="1" x14ac:dyDescent="0.2">
      <c r="A38" s="31" t="s">
        <v>105</v>
      </c>
      <c r="B38" s="42" t="s">
        <v>97</v>
      </c>
      <c r="C38" s="29">
        <f>C42</f>
        <v>123000</v>
      </c>
      <c r="D38" s="43">
        <f>D42</f>
        <v>238000</v>
      </c>
      <c r="E38" s="43">
        <f>E42</f>
        <v>238000</v>
      </c>
    </row>
    <row r="39" spans="1:5" hidden="1" x14ac:dyDescent="0.2">
      <c r="A39" s="31" t="s">
        <v>104</v>
      </c>
      <c r="B39" s="42" t="s">
        <v>103</v>
      </c>
      <c r="C39" s="29">
        <f>C40+C41</f>
        <v>0</v>
      </c>
      <c r="D39" s="43"/>
      <c r="E39" s="43"/>
    </row>
    <row r="40" spans="1:5" hidden="1" x14ac:dyDescent="0.2">
      <c r="A40" s="31" t="s">
        <v>102</v>
      </c>
      <c r="B40" s="42" t="s">
        <v>101</v>
      </c>
      <c r="C40" s="29"/>
      <c r="D40" s="43"/>
      <c r="E40" s="43"/>
    </row>
    <row r="41" spans="1:5" hidden="1" x14ac:dyDescent="0.2">
      <c r="A41" s="31" t="s">
        <v>100</v>
      </c>
      <c r="B41" s="42" t="s">
        <v>99</v>
      </c>
      <c r="C41" s="29"/>
      <c r="D41" s="43"/>
      <c r="E41" s="43"/>
    </row>
    <row r="42" spans="1:5" ht="36" customHeight="1" x14ac:dyDescent="0.2">
      <c r="A42" s="31" t="s">
        <v>98</v>
      </c>
      <c r="B42" s="42" t="s">
        <v>97</v>
      </c>
      <c r="C42" s="29">
        <v>123000</v>
      </c>
      <c r="D42" s="43">
        <v>238000</v>
      </c>
      <c r="E42" s="43">
        <v>238000</v>
      </c>
    </row>
    <row r="43" spans="1:5" x14ac:dyDescent="0.2">
      <c r="A43" s="45" t="s">
        <v>96</v>
      </c>
      <c r="B43" s="42" t="s">
        <v>95</v>
      </c>
      <c r="C43" s="29">
        <f>C44+C47</f>
        <v>827595</v>
      </c>
      <c r="D43" s="29">
        <f>D44+D47</f>
        <v>948000</v>
      </c>
      <c r="E43" s="29">
        <f>E44+E47</f>
        <v>963000</v>
      </c>
    </row>
    <row r="44" spans="1:5" x14ac:dyDescent="0.2">
      <c r="A44" s="45" t="s">
        <v>94</v>
      </c>
      <c r="B44" s="42" t="s">
        <v>93</v>
      </c>
      <c r="C44" s="35">
        <f>C45</f>
        <v>145595</v>
      </c>
      <c r="D44" s="35">
        <f>D45</f>
        <v>36000</v>
      </c>
      <c r="E44" s="35">
        <f>E45</f>
        <v>31000</v>
      </c>
    </row>
    <row r="45" spans="1:5" ht="31.5" x14ac:dyDescent="0.2">
      <c r="A45" s="45" t="s">
        <v>92</v>
      </c>
      <c r="B45" s="42" t="s">
        <v>91</v>
      </c>
      <c r="C45" s="35">
        <f>C46</f>
        <v>145595</v>
      </c>
      <c r="D45" s="35">
        <f>D46</f>
        <v>36000</v>
      </c>
      <c r="E45" s="35">
        <f>E46</f>
        <v>31000</v>
      </c>
    </row>
    <row r="46" spans="1:5" ht="63" x14ac:dyDescent="0.2">
      <c r="A46" s="45" t="s">
        <v>90</v>
      </c>
      <c r="B46" s="42" t="s">
        <v>89</v>
      </c>
      <c r="C46" s="35">
        <v>145595</v>
      </c>
      <c r="D46" s="35">
        <v>36000</v>
      </c>
      <c r="E46" s="35">
        <v>31000</v>
      </c>
    </row>
    <row r="47" spans="1:5" x14ac:dyDescent="0.2">
      <c r="A47" s="45" t="s">
        <v>88</v>
      </c>
      <c r="B47" s="42" t="s">
        <v>87</v>
      </c>
      <c r="C47" s="35">
        <f>C48</f>
        <v>682000</v>
      </c>
      <c r="D47" s="35">
        <f>D48</f>
        <v>912000</v>
      </c>
      <c r="E47" s="35">
        <f>E48</f>
        <v>932000</v>
      </c>
    </row>
    <row r="48" spans="1:5" ht="31.5" x14ac:dyDescent="0.2">
      <c r="A48" s="45" t="s">
        <v>85</v>
      </c>
      <c r="B48" s="42" t="s">
        <v>86</v>
      </c>
      <c r="C48" s="35">
        <f>C49</f>
        <v>682000</v>
      </c>
      <c r="D48" s="35">
        <f>D49</f>
        <v>912000</v>
      </c>
      <c r="E48" s="35">
        <f>E49</f>
        <v>932000</v>
      </c>
    </row>
    <row r="49" spans="1:5" ht="63" x14ac:dyDescent="0.2">
      <c r="A49" s="46" t="s">
        <v>85</v>
      </c>
      <c r="B49" s="36" t="s">
        <v>84</v>
      </c>
      <c r="C49" s="35">
        <v>682000</v>
      </c>
      <c r="D49" s="35">
        <v>912000</v>
      </c>
      <c r="E49" s="35">
        <v>932000</v>
      </c>
    </row>
    <row r="50" spans="1:5" x14ac:dyDescent="0.2">
      <c r="A50" s="46" t="s">
        <v>83</v>
      </c>
      <c r="B50" s="36" t="s">
        <v>82</v>
      </c>
      <c r="C50" s="35">
        <f>C51</f>
        <v>3850</v>
      </c>
      <c r="D50" s="35">
        <v>0</v>
      </c>
      <c r="E50" s="35">
        <v>0</v>
      </c>
    </row>
    <row r="51" spans="1:5" ht="47.25" x14ac:dyDescent="0.2">
      <c r="A51" s="46" t="s">
        <v>81</v>
      </c>
      <c r="B51" s="36" t="s">
        <v>80</v>
      </c>
      <c r="C51" s="35">
        <v>3850</v>
      </c>
      <c r="D51" s="35">
        <v>0</v>
      </c>
      <c r="E51" s="35">
        <v>0</v>
      </c>
    </row>
    <row r="52" spans="1:5" ht="63" x14ac:dyDescent="0.2">
      <c r="A52" s="46" t="s">
        <v>79</v>
      </c>
      <c r="B52" s="36" t="s">
        <v>77</v>
      </c>
      <c r="C52" s="35">
        <v>3850</v>
      </c>
      <c r="D52" s="35">
        <v>0</v>
      </c>
      <c r="E52" s="35">
        <v>0</v>
      </c>
    </row>
    <row r="53" spans="1:5" ht="63" x14ac:dyDescent="0.2">
      <c r="A53" s="46" t="s">
        <v>78</v>
      </c>
      <c r="B53" s="36" t="s">
        <v>77</v>
      </c>
      <c r="C53" s="35">
        <v>3850</v>
      </c>
      <c r="D53" s="35">
        <v>0</v>
      </c>
      <c r="E53" s="35">
        <v>0</v>
      </c>
    </row>
    <row r="54" spans="1:5" ht="31.5" x14ac:dyDescent="0.2">
      <c r="A54" s="31" t="s">
        <v>76</v>
      </c>
      <c r="B54" s="42" t="s">
        <v>75</v>
      </c>
      <c r="C54" s="29">
        <f>C56</f>
        <v>3924</v>
      </c>
      <c r="D54" s="29">
        <f>D55</f>
        <v>3000</v>
      </c>
      <c r="E54" s="29">
        <f>E55</f>
        <v>3000</v>
      </c>
    </row>
    <row r="55" spans="1:5" ht="78.75" x14ac:dyDescent="0.2">
      <c r="A55" s="45" t="s">
        <v>74</v>
      </c>
      <c r="B55" s="42" t="s">
        <v>73</v>
      </c>
      <c r="C55" s="29">
        <f>C56</f>
        <v>3924</v>
      </c>
      <c r="D55" s="43">
        <f>D56</f>
        <v>3000</v>
      </c>
      <c r="E55" s="43">
        <f>E56</f>
        <v>3000</v>
      </c>
    </row>
    <row r="56" spans="1:5" ht="78.75" x14ac:dyDescent="0.2">
      <c r="A56" s="44" t="s">
        <v>72</v>
      </c>
      <c r="B56" s="36" t="s">
        <v>71</v>
      </c>
      <c r="C56" s="35">
        <v>3924</v>
      </c>
      <c r="D56" s="35">
        <v>3000</v>
      </c>
      <c r="E56" s="35">
        <v>3000</v>
      </c>
    </row>
    <row r="57" spans="1:5" ht="63" x14ac:dyDescent="0.2">
      <c r="A57" s="44" t="s">
        <v>70</v>
      </c>
      <c r="B57" s="36" t="s">
        <v>69</v>
      </c>
      <c r="C57" s="35">
        <v>3924</v>
      </c>
      <c r="D57" s="35">
        <v>3000</v>
      </c>
      <c r="E57" s="35">
        <v>3000</v>
      </c>
    </row>
    <row r="58" spans="1:5" ht="31.5" x14ac:dyDescent="0.2">
      <c r="A58" s="31" t="s">
        <v>68</v>
      </c>
      <c r="B58" s="42" t="s">
        <v>67</v>
      </c>
      <c r="C58" s="29">
        <f>C59</f>
        <v>0</v>
      </c>
      <c r="D58" s="29">
        <f>D59</f>
        <v>0</v>
      </c>
      <c r="E58" s="29">
        <f>E59</f>
        <v>0</v>
      </c>
    </row>
    <row r="59" spans="1:5" ht="31.5" x14ac:dyDescent="0.2">
      <c r="A59" s="31" t="s">
        <v>66</v>
      </c>
      <c r="B59" s="42" t="s">
        <v>65</v>
      </c>
      <c r="C59" s="29">
        <v>0</v>
      </c>
      <c r="D59" s="43">
        <v>0</v>
      </c>
      <c r="E59" s="43">
        <v>0</v>
      </c>
    </row>
    <row r="60" spans="1:5" x14ac:dyDescent="0.2">
      <c r="A60" s="31" t="s">
        <v>64</v>
      </c>
      <c r="B60" s="42" t="s">
        <v>63</v>
      </c>
      <c r="C60" s="29">
        <v>2000</v>
      </c>
      <c r="D60" s="43">
        <v>0</v>
      </c>
      <c r="E60" s="43">
        <v>0</v>
      </c>
    </row>
    <row r="61" spans="1:5" ht="31.5" x14ac:dyDescent="0.2">
      <c r="A61" s="31" t="s">
        <v>62</v>
      </c>
      <c r="B61" s="42" t="s">
        <v>61</v>
      </c>
      <c r="C61" s="29">
        <v>2000</v>
      </c>
      <c r="D61" s="43">
        <v>0</v>
      </c>
      <c r="E61" s="43">
        <v>0</v>
      </c>
    </row>
    <row r="62" spans="1:5" ht="31.5" x14ac:dyDescent="0.2">
      <c r="A62" s="31" t="s">
        <v>60</v>
      </c>
      <c r="B62" s="42" t="s">
        <v>59</v>
      </c>
      <c r="C62" s="29">
        <v>2000</v>
      </c>
      <c r="D62" s="43">
        <v>0</v>
      </c>
      <c r="E62" s="43">
        <v>0</v>
      </c>
    </row>
    <row r="63" spans="1:5" x14ac:dyDescent="0.2">
      <c r="A63" s="38" t="s">
        <v>58</v>
      </c>
      <c r="B63" s="30" t="s">
        <v>57</v>
      </c>
      <c r="C63" s="29">
        <f>C64</f>
        <v>7191707</v>
      </c>
      <c r="D63" s="29">
        <f>D64</f>
        <v>6540600</v>
      </c>
      <c r="E63" s="29">
        <f>E64</f>
        <v>6280900</v>
      </c>
    </row>
    <row r="64" spans="1:5" ht="31.5" x14ac:dyDescent="0.2">
      <c r="A64" s="31" t="s">
        <v>56</v>
      </c>
      <c r="B64" s="42" t="s">
        <v>55</v>
      </c>
      <c r="C64" s="29">
        <f>C65+C70+C73</f>
        <v>7191707</v>
      </c>
      <c r="D64" s="29">
        <f>D65+D70+D73</f>
        <v>6540600</v>
      </c>
      <c r="E64" s="29">
        <f>E65+E70+E73</f>
        <v>6280900</v>
      </c>
    </row>
    <row r="65" spans="1:5" x14ac:dyDescent="0.2">
      <c r="A65" s="41" t="s">
        <v>54</v>
      </c>
      <c r="B65" s="30" t="s">
        <v>53</v>
      </c>
      <c r="C65" s="29">
        <f>C68+C66</f>
        <v>6942500</v>
      </c>
      <c r="D65" s="29">
        <f>D68</f>
        <v>6309000</v>
      </c>
      <c r="E65" s="29">
        <f>E68</f>
        <v>6043000</v>
      </c>
    </row>
    <row r="66" spans="1:5" ht="31.5" x14ac:dyDescent="0.2">
      <c r="A66" s="37" t="s">
        <v>52</v>
      </c>
      <c r="B66" s="36" t="s">
        <v>51</v>
      </c>
      <c r="C66" s="32">
        <f>C67</f>
        <v>20500</v>
      </c>
      <c r="D66" s="32">
        <f>D67</f>
        <v>0</v>
      </c>
      <c r="E66" s="32">
        <f>E67</f>
        <v>0</v>
      </c>
    </row>
    <row r="67" spans="1:5" ht="31.5" x14ac:dyDescent="0.2">
      <c r="A67" s="34" t="s">
        <v>50</v>
      </c>
      <c r="B67" s="33" t="s">
        <v>49</v>
      </c>
      <c r="C67" s="32">
        <v>20500</v>
      </c>
      <c r="D67" s="32">
        <v>0</v>
      </c>
      <c r="E67" s="32">
        <v>0</v>
      </c>
    </row>
    <row r="68" spans="1:5" x14ac:dyDescent="0.2">
      <c r="A68" s="39" t="s">
        <v>48</v>
      </c>
      <c r="B68" s="40" t="s">
        <v>47</v>
      </c>
      <c r="C68" s="35">
        <f>C69</f>
        <v>6922000</v>
      </c>
      <c r="D68" s="35">
        <f>D69</f>
        <v>6309000</v>
      </c>
      <c r="E68" s="35">
        <f>E69</f>
        <v>6043000</v>
      </c>
    </row>
    <row r="69" spans="1:5" ht="31.5" x14ac:dyDescent="0.2">
      <c r="A69" s="39" t="s">
        <v>46</v>
      </c>
      <c r="B69" s="40" t="s">
        <v>45</v>
      </c>
      <c r="C69" s="32">
        <v>6922000</v>
      </c>
      <c r="D69" s="32">
        <v>6309000</v>
      </c>
      <c r="E69" s="32">
        <v>6043000</v>
      </c>
    </row>
    <row r="70" spans="1:5" x14ac:dyDescent="0.2">
      <c r="A70" s="38" t="s">
        <v>44</v>
      </c>
      <c r="B70" s="30" t="s">
        <v>43</v>
      </c>
      <c r="C70" s="29">
        <f>C71</f>
        <v>249207</v>
      </c>
      <c r="D70" s="29">
        <f>D71</f>
        <v>231600</v>
      </c>
      <c r="E70" s="29">
        <f>+E71</f>
        <v>237900</v>
      </c>
    </row>
    <row r="71" spans="1:5" ht="31.5" x14ac:dyDescent="0.2">
      <c r="A71" s="39" t="s">
        <v>42</v>
      </c>
      <c r="B71" s="36" t="s">
        <v>41</v>
      </c>
      <c r="C71" s="35">
        <f>C72</f>
        <v>249207</v>
      </c>
      <c r="D71" s="35">
        <f>D72</f>
        <v>231600</v>
      </c>
      <c r="E71" s="35">
        <f>E72</f>
        <v>237900</v>
      </c>
    </row>
    <row r="72" spans="1:5" ht="35.25" customHeight="1" x14ac:dyDescent="0.2">
      <c r="A72" s="39" t="s">
        <v>40</v>
      </c>
      <c r="B72" s="33" t="s">
        <v>39</v>
      </c>
      <c r="C72" s="32">
        <v>249207</v>
      </c>
      <c r="D72" s="32">
        <v>231600</v>
      </c>
      <c r="E72" s="32">
        <v>237900</v>
      </c>
    </row>
    <row r="73" spans="1:5" x14ac:dyDescent="0.2">
      <c r="A73" s="38" t="s">
        <v>38</v>
      </c>
      <c r="B73" s="30" t="s">
        <v>37</v>
      </c>
      <c r="C73" s="29">
        <f>C74</f>
        <v>0</v>
      </c>
      <c r="D73" s="29">
        <f>D74</f>
        <v>0</v>
      </c>
      <c r="E73" s="29">
        <f>E74</f>
        <v>0</v>
      </c>
    </row>
    <row r="74" spans="1:5" x14ac:dyDescent="0.2">
      <c r="A74" s="37" t="s">
        <v>36</v>
      </c>
      <c r="B74" s="36" t="s">
        <v>35</v>
      </c>
      <c r="C74" s="35">
        <f>C75</f>
        <v>0</v>
      </c>
      <c r="D74" s="35">
        <f>D75</f>
        <v>0</v>
      </c>
      <c r="E74" s="35">
        <f>E75</f>
        <v>0</v>
      </c>
    </row>
    <row r="75" spans="1:5" ht="32.25" customHeight="1" x14ac:dyDescent="0.2">
      <c r="A75" s="34" t="s">
        <v>34</v>
      </c>
      <c r="B75" s="33" t="s">
        <v>33</v>
      </c>
      <c r="C75" s="32">
        <v>0</v>
      </c>
      <c r="D75" s="32">
        <v>0</v>
      </c>
      <c r="E75" s="32">
        <v>0</v>
      </c>
    </row>
    <row r="76" spans="1:5" x14ac:dyDescent="0.2">
      <c r="A76" s="31"/>
      <c r="B76" s="30" t="s">
        <v>32</v>
      </c>
      <c r="C76" s="29">
        <f>C11+C63</f>
        <v>11136227</v>
      </c>
      <c r="D76" s="29">
        <f>D11+D63</f>
        <v>10908600</v>
      </c>
      <c r="E76" s="29">
        <f>E11+E63</f>
        <v>10755900</v>
      </c>
    </row>
    <row r="78" spans="1:5" ht="18.75" x14ac:dyDescent="0.3">
      <c r="B78" s="1"/>
      <c r="C78" s="28"/>
    </row>
    <row r="79" spans="1:5" ht="12.75" x14ac:dyDescent="0.2">
      <c r="C79" s="21"/>
    </row>
    <row r="80" spans="1:5" ht="12.75" x14ac:dyDescent="0.2">
      <c r="C80" s="21"/>
    </row>
    <row r="81" spans="1:3" ht="12.75" x14ac:dyDescent="0.2">
      <c r="C81" s="21"/>
    </row>
    <row r="82" spans="1:3" ht="12.75" x14ac:dyDescent="0.2">
      <c r="A82" s="27"/>
      <c r="B82" s="26"/>
      <c r="C82" s="25"/>
    </row>
    <row r="83" spans="1:3" ht="12.75" x14ac:dyDescent="0.2">
      <c r="A83" s="27"/>
      <c r="B83" s="26"/>
      <c r="C83" s="25"/>
    </row>
    <row r="84" spans="1:3" ht="12.75" x14ac:dyDescent="0.2">
      <c r="C84" s="21"/>
    </row>
    <row r="85" spans="1:3" ht="12.75" x14ac:dyDescent="0.2">
      <c r="C85" s="21"/>
    </row>
    <row r="86" spans="1:3" ht="12.75" x14ac:dyDescent="0.2">
      <c r="C86" s="21"/>
    </row>
    <row r="87" spans="1:3" ht="12.75" x14ac:dyDescent="0.2">
      <c r="C87" s="21"/>
    </row>
    <row r="88" spans="1:3" ht="12.75" x14ac:dyDescent="0.2">
      <c r="C88" s="21"/>
    </row>
    <row r="89" spans="1:3" ht="12.75" x14ac:dyDescent="0.2">
      <c r="C89" s="21"/>
    </row>
    <row r="90" spans="1:3" ht="12.75" x14ac:dyDescent="0.2">
      <c r="C90" s="21"/>
    </row>
    <row r="91" spans="1:3" ht="12.75" x14ac:dyDescent="0.2">
      <c r="C91" s="21"/>
    </row>
    <row r="92" spans="1:3" ht="12.75" x14ac:dyDescent="0.2">
      <c r="C92" s="21"/>
    </row>
    <row r="93" spans="1:3" ht="12.75" x14ac:dyDescent="0.2">
      <c r="C93" s="21"/>
    </row>
    <row r="94" spans="1:3" ht="12.75" x14ac:dyDescent="0.2">
      <c r="C94" s="21"/>
    </row>
    <row r="95" spans="1:3" ht="12.75" x14ac:dyDescent="0.2">
      <c r="C95" s="21"/>
    </row>
    <row r="96" spans="1:3" ht="12.75" x14ac:dyDescent="0.2">
      <c r="C96" s="21"/>
    </row>
    <row r="97" spans="3:3" ht="12.75" x14ac:dyDescent="0.2">
      <c r="C97" s="21"/>
    </row>
    <row r="98" spans="3:3" ht="12.75" x14ac:dyDescent="0.2">
      <c r="C98" s="21"/>
    </row>
    <row r="99" spans="3:3" ht="12.75" x14ac:dyDescent="0.2">
      <c r="C99" s="21"/>
    </row>
    <row r="100" spans="3:3" ht="12.75" x14ac:dyDescent="0.2">
      <c r="C100" s="21"/>
    </row>
    <row r="101" spans="3:3" ht="12.75" x14ac:dyDescent="0.2">
      <c r="C101" s="21"/>
    </row>
    <row r="102" spans="3:3" ht="12.75" x14ac:dyDescent="0.2">
      <c r="C102" s="21"/>
    </row>
    <row r="103" spans="3:3" ht="12.75" x14ac:dyDescent="0.2">
      <c r="C103" s="21"/>
    </row>
    <row r="104" spans="3:3" ht="12.75" x14ac:dyDescent="0.2">
      <c r="C104" s="21"/>
    </row>
    <row r="105" spans="3:3" ht="12.75" x14ac:dyDescent="0.2">
      <c r="C105" s="21"/>
    </row>
    <row r="106" spans="3:3" ht="12.75" x14ac:dyDescent="0.2">
      <c r="C106" s="21"/>
    </row>
    <row r="107" spans="3:3" ht="12.75" x14ac:dyDescent="0.2">
      <c r="C107" s="21"/>
    </row>
    <row r="108" spans="3:3" ht="12.75" x14ac:dyDescent="0.2">
      <c r="C108" s="21"/>
    </row>
    <row r="109" spans="3:3" ht="12.75" x14ac:dyDescent="0.2">
      <c r="C109" s="21"/>
    </row>
    <row r="110" spans="3:3" ht="12.75" x14ac:dyDescent="0.2">
      <c r="C110" s="21"/>
    </row>
    <row r="111" spans="3:3" ht="12.75" x14ac:dyDescent="0.2">
      <c r="C111" s="21"/>
    </row>
    <row r="115" spans="1:3" ht="18.75" x14ac:dyDescent="0.3">
      <c r="A115" s="24"/>
      <c r="B115" s="24"/>
      <c r="C115" s="24"/>
    </row>
  </sheetData>
  <mergeCells count="3">
    <mergeCell ref="A115:C115"/>
    <mergeCell ref="A7:C7"/>
    <mergeCell ref="A6:E6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5" workbookViewId="0"/>
  </sheetViews>
  <sheetFormatPr defaultRowHeight="12.75" x14ac:dyDescent="0.2"/>
  <cols>
    <col min="1" max="1" width="11.140625" customWidth="1"/>
    <col min="2" max="2" width="76.7109375" customWidth="1"/>
    <col min="3" max="3" width="17.5703125" customWidth="1"/>
    <col min="4" max="4" width="16" hidden="1" customWidth="1"/>
    <col min="5" max="5" width="15.85546875" hidden="1" customWidth="1"/>
    <col min="6" max="6" width="17" customWidth="1"/>
    <col min="7" max="7" width="18.140625" customWidth="1"/>
  </cols>
  <sheetData>
    <row r="1" spans="1:7" ht="18.75" x14ac:dyDescent="0.3">
      <c r="B1" s="1" t="s">
        <v>165</v>
      </c>
      <c r="C1" s="1" t="s">
        <v>219</v>
      </c>
      <c r="D1" s="1"/>
      <c r="E1" s="1"/>
    </row>
    <row r="2" spans="1:7" ht="18.75" x14ac:dyDescent="0.3">
      <c r="B2" s="1" t="s">
        <v>163</v>
      </c>
      <c r="C2" s="1" t="s">
        <v>1</v>
      </c>
      <c r="D2" s="1"/>
      <c r="E2" s="1"/>
    </row>
    <row r="3" spans="1:7" ht="18.75" x14ac:dyDescent="0.3">
      <c r="B3" s="1" t="s">
        <v>162</v>
      </c>
      <c r="C3" s="1" t="s">
        <v>161</v>
      </c>
      <c r="D3" s="1"/>
      <c r="E3" s="1"/>
    </row>
    <row r="4" spans="1:7" ht="18.75" x14ac:dyDescent="0.3">
      <c r="A4" s="106"/>
      <c r="B4" s="1" t="s">
        <v>160</v>
      </c>
      <c r="C4" s="17" t="s">
        <v>31</v>
      </c>
      <c r="D4" s="1"/>
      <c r="E4" s="1"/>
    </row>
    <row r="5" spans="1:7" ht="15.75" x14ac:dyDescent="0.25">
      <c r="C5" s="105"/>
      <c r="D5" s="102"/>
      <c r="E5" s="102"/>
    </row>
    <row r="6" spans="1:7" ht="15.75" x14ac:dyDescent="0.25">
      <c r="C6" s="105"/>
      <c r="D6" s="105"/>
      <c r="E6" s="105"/>
    </row>
    <row r="7" spans="1:7" ht="45.75" customHeight="1" x14ac:dyDescent="0.3">
      <c r="A7" s="18" t="s">
        <v>218</v>
      </c>
      <c r="B7" s="19"/>
      <c r="C7" s="19"/>
      <c r="D7" s="19"/>
      <c r="E7" s="19"/>
    </row>
    <row r="8" spans="1:7" ht="37.5" customHeight="1" x14ac:dyDescent="0.2">
      <c r="A8" s="104" t="s">
        <v>217</v>
      </c>
      <c r="B8" s="104"/>
      <c r="C8" s="104"/>
      <c r="D8" s="104"/>
      <c r="E8" s="104"/>
    </row>
    <row r="9" spans="1:7" ht="18.75" x14ac:dyDescent="0.2">
      <c r="A9" s="102"/>
      <c r="B9" s="102"/>
      <c r="C9" s="101"/>
      <c r="D9" s="101"/>
      <c r="E9" s="103" t="s">
        <v>2</v>
      </c>
    </row>
    <row r="10" spans="1:7" ht="15.75" x14ac:dyDescent="0.2">
      <c r="A10" s="102"/>
      <c r="B10" s="102"/>
      <c r="C10" s="101"/>
      <c r="D10" s="101"/>
      <c r="E10" s="101"/>
    </row>
    <row r="11" spans="1:7" ht="18.75" x14ac:dyDescent="0.3">
      <c r="A11" s="100" t="s">
        <v>216</v>
      </c>
      <c r="B11" s="99" t="s">
        <v>215</v>
      </c>
      <c r="C11" s="4">
        <v>2020</v>
      </c>
      <c r="D11" s="4" t="s">
        <v>214</v>
      </c>
      <c r="E11" s="4" t="s">
        <v>213</v>
      </c>
      <c r="F11" s="98">
        <v>2021</v>
      </c>
      <c r="G11" s="98">
        <v>2022</v>
      </c>
    </row>
    <row r="12" spans="1:7" ht="18.75" x14ac:dyDescent="0.3">
      <c r="A12" s="76" t="s">
        <v>212</v>
      </c>
      <c r="B12" s="75" t="s">
        <v>211</v>
      </c>
      <c r="C12" s="65">
        <f>C13+C14+C15+C19+C21+C20</f>
        <v>4658831.74</v>
      </c>
      <c r="D12" s="93">
        <f>D13+D14+D15</f>
        <v>3839048</v>
      </c>
      <c r="E12" s="93">
        <f>E13+E14+E15</f>
        <v>3839048</v>
      </c>
      <c r="F12" s="93">
        <f>F13+F14+F15+F19+F21</f>
        <v>3350340</v>
      </c>
      <c r="G12" s="93">
        <f>G13+G14+G15+G19+G21</f>
        <v>3480440</v>
      </c>
    </row>
    <row r="13" spans="1:7" ht="37.5" x14ac:dyDescent="0.3">
      <c r="A13" s="74" t="s">
        <v>210</v>
      </c>
      <c r="B13" s="97" t="s">
        <v>209</v>
      </c>
      <c r="C13" s="72">
        <v>961721.83</v>
      </c>
      <c r="D13" s="72">
        <v>764954</v>
      </c>
      <c r="E13" s="72">
        <v>764954</v>
      </c>
      <c r="F13" s="72">
        <v>790000</v>
      </c>
      <c r="G13" s="72">
        <v>800000</v>
      </c>
    </row>
    <row r="14" spans="1:7" ht="56.25" x14ac:dyDescent="0.3">
      <c r="A14" s="74" t="s">
        <v>208</v>
      </c>
      <c r="B14" s="97" t="s">
        <v>207</v>
      </c>
      <c r="C14" s="72"/>
      <c r="D14" s="90"/>
      <c r="E14" s="90"/>
      <c r="F14" s="90"/>
      <c r="G14" s="90"/>
    </row>
    <row r="15" spans="1:7" ht="56.25" x14ac:dyDescent="0.3">
      <c r="A15" s="74" t="s">
        <v>206</v>
      </c>
      <c r="B15" s="97" t="s">
        <v>205</v>
      </c>
      <c r="C15" s="72">
        <v>3532120.91</v>
      </c>
      <c r="D15" s="72">
        <v>3074094</v>
      </c>
      <c r="E15" s="72">
        <v>3074094</v>
      </c>
      <c r="F15" s="72">
        <v>2503502</v>
      </c>
      <c r="G15" s="90">
        <v>2623502</v>
      </c>
    </row>
    <row r="16" spans="1:7" ht="18.75" hidden="1" x14ac:dyDescent="0.3">
      <c r="A16" s="74" t="s">
        <v>200</v>
      </c>
      <c r="B16" s="73" t="s">
        <v>199</v>
      </c>
      <c r="C16" s="72"/>
      <c r="D16" s="90"/>
      <c r="E16" s="90"/>
      <c r="F16" s="90"/>
      <c r="G16" s="90"/>
    </row>
    <row r="17" spans="1:7" ht="18.75" hidden="1" x14ac:dyDescent="0.3">
      <c r="A17" s="76" t="s">
        <v>198</v>
      </c>
      <c r="B17" s="75" t="s">
        <v>197</v>
      </c>
      <c r="C17" s="67"/>
      <c r="D17" s="94"/>
      <c r="E17" s="94"/>
      <c r="F17" s="90"/>
      <c r="G17" s="90"/>
    </row>
    <row r="18" spans="1:7" ht="18.75" hidden="1" x14ac:dyDescent="0.3">
      <c r="A18" s="74" t="s">
        <v>196</v>
      </c>
      <c r="B18" s="73" t="s">
        <v>195</v>
      </c>
      <c r="C18" s="72"/>
      <c r="D18" s="90"/>
      <c r="E18" s="90"/>
      <c r="F18" s="90"/>
      <c r="G18" s="90"/>
    </row>
    <row r="19" spans="1:7" ht="56.25" x14ac:dyDescent="0.3">
      <c r="A19" s="74" t="s">
        <v>204</v>
      </c>
      <c r="B19" s="73" t="s">
        <v>203</v>
      </c>
      <c r="C19" s="96">
        <v>53938</v>
      </c>
      <c r="D19" s="96">
        <v>53938</v>
      </c>
      <c r="E19" s="96">
        <v>53938</v>
      </c>
      <c r="F19" s="96">
        <v>53938</v>
      </c>
      <c r="G19" s="96">
        <v>53938</v>
      </c>
    </row>
    <row r="20" spans="1:7" ht="37.5" x14ac:dyDescent="0.3">
      <c r="A20" s="74" t="s">
        <v>202</v>
      </c>
      <c r="B20" s="73" t="s">
        <v>201</v>
      </c>
      <c r="C20" s="96">
        <v>108804</v>
      </c>
      <c r="D20" s="96"/>
      <c r="E20" s="96"/>
      <c r="F20" s="96">
        <v>0</v>
      </c>
      <c r="G20" s="96">
        <v>0</v>
      </c>
    </row>
    <row r="21" spans="1:7" ht="18.75" x14ac:dyDescent="0.3">
      <c r="A21" s="74" t="s">
        <v>200</v>
      </c>
      <c r="B21" s="73" t="s">
        <v>199</v>
      </c>
      <c r="C21" s="72">
        <v>2247</v>
      </c>
      <c r="D21" s="90"/>
      <c r="E21" s="90"/>
      <c r="F21" s="70">
        <v>2900</v>
      </c>
      <c r="G21" s="70">
        <v>3000</v>
      </c>
    </row>
    <row r="22" spans="1:7" s="92" customFormat="1" ht="18.75" x14ac:dyDescent="0.3">
      <c r="A22" s="95" t="s">
        <v>198</v>
      </c>
      <c r="B22" s="68" t="s">
        <v>197</v>
      </c>
      <c r="C22" s="67">
        <f>C23</f>
        <v>249207</v>
      </c>
      <c r="D22" s="94">
        <f>D23</f>
        <v>0</v>
      </c>
      <c r="E22" s="94">
        <f>E23</f>
        <v>0</v>
      </c>
      <c r="F22" s="93">
        <f>F23</f>
        <v>231600</v>
      </c>
      <c r="G22" s="93">
        <f>G23</f>
        <v>237900</v>
      </c>
    </row>
    <row r="23" spans="1:7" s="89" customFormat="1" ht="18.75" x14ac:dyDescent="0.3">
      <c r="A23" s="74" t="s">
        <v>196</v>
      </c>
      <c r="B23" s="91" t="s">
        <v>195</v>
      </c>
      <c r="C23" s="72">
        <v>249207</v>
      </c>
      <c r="D23" s="90"/>
      <c r="E23" s="90"/>
      <c r="F23" s="70">
        <v>231600</v>
      </c>
      <c r="G23" s="70">
        <v>237900</v>
      </c>
    </row>
    <row r="24" spans="1:7" ht="37.5" x14ac:dyDescent="0.3">
      <c r="A24" s="76" t="s">
        <v>194</v>
      </c>
      <c r="B24" s="88" t="s">
        <v>193</v>
      </c>
      <c r="C24" s="67">
        <f>C25+C26</f>
        <v>378160</v>
      </c>
      <c r="D24" s="66" t="e">
        <f>#REF!+D25</f>
        <v>#REF!</v>
      </c>
      <c r="E24" s="66" t="e">
        <f>#REF!+E25</f>
        <v>#REF!</v>
      </c>
      <c r="F24" s="65">
        <f>F25+F26</f>
        <v>420300</v>
      </c>
      <c r="G24" s="65">
        <f>G25+G26</f>
        <v>420600</v>
      </c>
    </row>
    <row r="25" spans="1:7" ht="18.75" x14ac:dyDescent="0.3">
      <c r="A25" s="74" t="s">
        <v>192</v>
      </c>
      <c r="B25" s="73" t="s">
        <v>191</v>
      </c>
      <c r="C25" s="72">
        <v>375300</v>
      </c>
      <c r="D25" s="71"/>
      <c r="E25" s="71"/>
      <c r="F25" s="70">
        <v>390300</v>
      </c>
      <c r="G25" s="70">
        <v>390600</v>
      </c>
    </row>
    <row r="26" spans="1:7" ht="37.5" x14ac:dyDescent="0.3">
      <c r="A26" s="74" t="s">
        <v>190</v>
      </c>
      <c r="B26" s="73" t="s">
        <v>189</v>
      </c>
      <c r="C26" s="72">
        <v>2860</v>
      </c>
      <c r="D26" s="71"/>
      <c r="E26" s="71"/>
      <c r="F26" s="70">
        <v>30000</v>
      </c>
      <c r="G26" s="70">
        <v>30000</v>
      </c>
    </row>
    <row r="27" spans="1:7" ht="18.75" x14ac:dyDescent="0.3">
      <c r="A27" s="76" t="s">
        <v>188</v>
      </c>
      <c r="B27" s="75" t="s">
        <v>187</v>
      </c>
      <c r="C27" s="67">
        <f>C28+C29</f>
        <v>2251024.52</v>
      </c>
      <c r="D27" s="66">
        <f>D28+D29</f>
        <v>0</v>
      </c>
      <c r="E27" s="66">
        <f>E28+E29</f>
        <v>0</v>
      </c>
      <c r="F27" s="65">
        <f>F28+F29</f>
        <v>1123000</v>
      </c>
      <c r="G27" s="65">
        <f>G28+G29</f>
        <v>1256000</v>
      </c>
    </row>
    <row r="28" spans="1:7" s="83" customFormat="1" ht="18.75" x14ac:dyDescent="0.3">
      <c r="A28" s="87" t="s">
        <v>186</v>
      </c>
      <c r="B28" s="86" t="s">
        <v>185</v>
      </c>
      <c r="C28" s="72">
        <v>2251024.52</v>
      </c>
      <c r="D28" s="85"/>
      <c r="E28" s="85"/>
      <c r="F28" s="84">
        <v>1123000</v>
      </c>
      <c r="G28" s="84">
        <v>1256000</v>
      </c>
    </row>
    <row r="29" spans="1:7" ht="18.75" x14ac:dyDescent="0.3">
      <c r="A29" s="82" t="s">
        <v>184</v>
      </c>
      <c r="B29" s="81" t="s">
        <v>183</v>
      </c>
      <c r="C29" s="72">
        <v>0</v>
      </c>
      <c r="D29" s="71"/>
      <c r="E29" s="71"/>
      <c r="F29" s="70">
        <v>0</v>
      </c>
      <c r="G29" s="70">
        <v>0</v>
      </c>
    </row>
    <row r="30" spans="1:7" ht="18.75" x14ac:dyDescent="0.3">
      <c r="A30" s="76" t="s">
        <v>182</v>
      </c>
      <c r="B30" s="75" t="s">
        <v>181</v>
      </c>
      <c r="C30" s="67">
        <f>C33</f>
        <v>2278470.13</v>
      </c>
      <c r="D30" s="66">
        <f>D33+D32+D31</f>
        <v>0</v>
      </c>
      <c r="E30" s="66">
        <f>E33+E32+E31</f>
        <v>0</v>
      </c>
      <c r="F30" s="65">
        <f>F33</f>
        <v>2982160</v>
      </c>
      <c r="G30" s="65">
        <f>G33</f>
        <v>2547760</v>
      </c>
    </row>
    <row r="31" spans="1:7" ht="18.75" x14ac:dyDescent="0.3">
      <c r="A31" s="82" t="s">
        <v>180</v>
      </c>
      <c r="B31" s="81" t="s">
        <v>179</v>
      </c>
      <c r="C31" s="67">
        <v>0</v>
      </c>
      <c r="D31" s="66"/>
      <c r="E31" s="66"/>
      <c r="F31" s="65">
        <v>0</v>
      </c>
      <c r="G31" s="65">
        <v>0</v>
      </c>
    </row>
    <row r="32" spans="1:7" ht="18.75" x14ac:dyDescent="0.3">
      <c r="A32" s="82" t="s">
        <v>178</v>
      </c>
      <c r="B32" s="81" t="s">
        <v>177</v>
      </c>
      <c r="C32" s="72">
        <v>0</v>
      </c>
      <c r="D32" s="66"/>
      <c r="E32" s="66"/>
      <c r="F32" s="70">
        <v>0</v>
      </c>
      <c r="G32" s="70">
        <v>0</v>
      </c>
    </row>
    <row r="33" spans="1:7" ht="18.75" x14ac:dyDescent="0.3">
      <c r="A33" s="82" t="s">
        <v>176</v>
      </c>
      <c r="B33" s="81" t="s">
        <v>175</v>
      </c>
      <c r="C33" s="72">
        <v>2278470.13</v>
      </c>
      <c r="D33" s="71"/>
      <c r="E33" s="71"/>
      <c r="F33" s="70">
        <v>2982160</v>
      </c>
      <c r="G33" s="70">
        <v>2547760</v>
      </c>
    </row>
    <row r="34" spans="1:7" ht="18.75" x14ac:dyDescent="0.3">
      <c r="A34" s="80" t="s">
        <v>174</v>
      </c>
      <c r="B34" s="79" t="s">
        <v>173</v>
      </c>
      <c r="C34" s="67">
        <f>C35</f>
        <v>2648905</v>
      </c>
      <c r="D34" s="78">
        <f>D35</f>
        <v>0</v>
      </c>
      <c r="E34" s="78">
        <f>E35</f>
        <v>0</v>
      </c>
      <c r="F34" s="77">
        <f>F35</f>
        <v>2619200</v>
      </c>
      <c r="G34" s="77">
        <f>G35</f>
        <v>2629200</v>
      </c>
    </row>
    <row r="35" spans="1:7" ht="18.75" x14ac:dyDescent="0.3">
      <c r="A35" s="74" t="s">
        <v>172</v>
      </c>
      <c r="B35" s="73" t="s">
        <v>171</v>
      </c>
      <c r="C35" s="72">
        <v>2648905</v>
      </c>
      <c r="D35" s="71"/>
      <c r="E35" s="71"/>
      <c r="F35" s="70">
        <v>2619200</v>
      </c>
      <c r="G35" s="70">
        <v>2629200</v>
      </c>
    </row>
    <row r="36" spans="1:7" ht="18.75" x14ac:dyDescent="0.3">
      <c r="A36" s="76" t="s">
        <v>170</v>
      </c>
      <c r="B36" s="75" t="s">
        <v>169</v>
      </c>
      <c r="C36" s="67">
        <f>C37</f>
        <v>166541.60999999999</v>
      </c>
      <c r="D36" s="66">
        <f>D37</f>
        <v>0</v>
      </c>
      <c r="E36" s="66">
        <f>E37</f>
        <v>0</v>
      </c>
      <c r="F36" s="70">
        <f>F37</f>
        <v>182000</v>
      </c>
      <c r="G36" s="70">
        <f>G37</f>
        <v>184000</v>
      </c>
    </row>
    <row r="37" spans="1:7" ht="18.75" x14ac:dyDescent="0.3">
      <c r="A37" s="74" t="s">
        <v>168</v>
      </c>
      <c r="B37" s="73" t="s">
        <v>167</v>
      </c>
      <c r="C37" s="72">
        <v>166541.60999999999</v>
      </c>
      <c r="D37" s="71"/>
      <c r="E37" s="71"/>
      <c r="F37" s="70">
        <v>182000</v>
      </c>
      <c r="G37" s="70">
        <v>184000</v>
      </c>
    </row>
    <row r="38" spans="1:7" ht="18.75" x14ac:dyDescent="0.3">
      <c r="A38" s="69"/>
      <c r="B38" s="68" t="s">
        <v>166</v>
      </c>
      <c r="C38" s="67">
        <f>C12+C22+C24+C27+C30+C34+C36</f>
        <v>12631140</v>
      </c>
      <c r="D38" s="66" t="e">
        <f>D12+D22+D24+D27+D30+#REF!+D34+D36+#REF!</f>
        <v>#REF!</v>
      </c>
      <c r="E38" s="66" t="e">
        <f>E12+E22+E24+E27+E30+#REF!+E34+E36+#REF!</f>
        <v>#REF!</v>
      </c>
      <c r="F38" s="65">
        <f>F12+F22+F24+F27+F30+F34+F36</f>
        <v>10908600</v>
      </c>
      <c r="G38" s="65">
        <f>G12+G22+G24+G27+G30+G34+G36</f>
        <v>10755900</v>
      </c>
    </row>
  </sheetData>
  <mergeCells count="2">
    <mergeCell ref="A7:E7"/>
    <mergeCell ref="A8:E8"/>
  </mergeCells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workbookViewId="0"/>
  </sheetViews>
  <sheetFormatPr defaultRowHeight="12.75" x14ac:dyDescent="0.2"/>
  <cols>
    <col min="1" max="1" width="1.42578125" style="246" customWidth="1"/>
    <col min="2" max="2" width="0.85546875" style="246" customWidth="1"/>
    <col min="3" max="3" width="0.7109375" style="246" customWidth="1"/>
    <col min="4" max="5" width="0.5703125" style="246" customWidth="1"/>
    <col min="6" max="6" width="46.42578125" style="246" customWidth="1"/>
    <col min="7" max="7" width="0" style="114" hidden="1" customWidth="1"/>
    <col min="8" max="8" width="6.7109375" style="114" customWidth="1"/>
    <col min="9" max="9" width="4.5703125" style="114" customWidth="1"/>
    <col min="10" max="10" width="11.28515625" style="247" customWidth="1"/>
    <col min="11" max="11" width="4.42578125" style="248" customWidth="1"/>
    <col min="12" max="15" width="0" style="114" hidden="1" customWidth="1"/>
    <col min="16" max="16" width="11" style="249" customWidth="1"/>
    <col min="17" max="18" width="0" style="114" hidden="1" customWidth="1"/>
    <col min="19" max="20" width="11.5703125" style="114" customWidth="1"/>
    <col min="21" max="21" width="8.42578125" style="114" customWidth="1"/>
    <col min="22" max="16384" width="9.140625" style="114"/>
  </cols>
  <sheetData>
    <row r="1" spans="1:21" ht="16.5" customHeight="1" x14ac:dyDescent="0.25">
      <c r="A1" s="107"/>
      <c r="B1" s="107"/>
      <c r="C1" s="107"/>
      <c r="D1" s="107"/>
      <c r="E1" s="107"/>
      <c r="F1" s="107"/>
      <c r="G1" s="108"/>
      <c r="H1" s="108"/>
      <c r="I1" s="109" t="s">
        <v>220</v>
      </c>
      <c r="J1" s="109"/>
      <c r="K1" s="109"/>
      <c r="L1" s="110"/>
      <c r="M1" s="110"/>
      <c r="N1" s="110"/>
      <c r="O1" s="110"/>
      <c r="P1" s="111"/>
      <c r="Q1" s="112"/>
      <c r="R1" s="113"/>
      <c r="U1" s="108"/>
    </row>
    <row r="2" spans="1:21" ht="12.75" customHeight="1" x14ac:dyDescent="0.2">
      <c r="A2" s="107"/>
      <c r="B2" s="115"/>
      <c r="C2" s="115"/>
      <c r="D2" s="115"/>
      <c r="E2" s="115"/>
      <c r="F2" s="115"/>
      <c r="G2" s="116"/>
      <c r="H2" s="117"/>
      <c r="I2" s="118" t="s">
        <v>221</v>
      </c>
      <c r="J2" s="118"/>
      <c r="K2" s="119"/>
      <c r="L2" s="117"/>
      <c r="M2" s="117"/>
      <c r="N2" s="117"/>
      <c r="O2" s="117"/>
      <c r="P2" s="120"/>
      <c r="Q2" s="116"/>
      <c r="R2" s="112"/>
      <c r="U2" s="108"/>
    </row>
    <row r="3" spans="1:21" ht="12" customHeight="1" x14ac:dyDescent="0.2">
      <c r="A3" s="107"/>
      <c r="B3" s="115"/>
      <c r="C3" s="115"/>
      <c r="D3" s="115"/>
      <c r="E3" s="115"/>
      <c r="F3" s="115"/>
      <c r="G3" s="116"/>
      <c r="H3" s="117"/>
      <c r="I3" s="121" t="s">
        <v>222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08"/>
    </row>
    <row r="4" spans="1:21" ht="27" customHeight="1" x14ac:dyDescent="0.2">
      <c r="A4" s="107"/>
      <c r="B4" s="115"/>
      <c r="C4" s="115"/>
      <c r="D4" s="115"/>
      <c r="E4" s="115"/>
      <c r="F4" s="115"/>
      <c r="G4" s="116"/>
      <c r="H4" s="117"/>
      <c r="I4" s="117"/>
      <c r="J4" s="119"/>
      <c r="K4" s="119"/>
      <c r="L4" s="116"/>
      <c r="M4" s="116"/>
      <c r="N4" s="116"/>
      <c r="O4" s="116"/>
      <c r="P4" s="122"/>
      <c r="Q4" s="116"/>
      <c r="R4" s="112"/>
      <c r="S4" s="109"/>
      <c r="T4" s="109"/>
      <c r="U4" s="108"/>
    </row>
    <row r="5" spans="1:21" ht="53.25" customHeight="1" x14ac:dyDescent="0.2">
      <c r="A5" s="123" t="s">
        <v>223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08"/>
    </row>
    <row r="6" spans="1:21" ht="38.25" customHeight="1" x14ac:dyDescent="0.2">
      <c r="A6" s="107"/>
      <c r="B6" s="124" t="s">
        <v>224</v>
      </c>
      <c r="C6" s="124"/>
      <c r="D6" s="124"/>
      <c r="E6" s="124"/>
      <c r="F6" s="124"/>
      <c r="G6" s="125" t="s">
        <v>225</v>
      </c>
      <c r="H6" s="125" t="s">
        <v>226</v>
      </c>
      <c r="I6" s="125" t="s">
        <v>227</v>
      </c>
      <c r="J6" s="126" t="s">
        <v>228</v>
      </c>
      <c r="K6" s="126" t="s">
        <v>229</v>
      </c>
      <c r="L6" s="125" t="s">
        <v>230</v>
      </c>
      <c r="M6" s="125" t="s">
        <v>231</v>
      </c>
      <c r="N6" s="125" t="s">
        <v>232</v>
      </c>
      <c r="O6" s="125" t="s">
        <v>233</v>
      </c>
      <c r="P6" s="127">
        <v>2020</v>
      </c>
      <c r="Q6" s="127"/>
      <c r="R6" s="128"/>
      <c r="S6" s="127">
        <v>2021</v>
      </c>
      <c r="T6" s="127">
        <v>2022</v>
      </c>
      <c r="U6" s="129"/>
    </row>
    <row r="7" spans="1:21" ht="18" customHeight="1" x14ac:dyDescent="0.2">
      <c r="A7" s="130"/>
      <c r="B7" s="131" t="s">
        <v>234</v>
      </c>
      <c r="C7" s="131"/>
      <c r="D7" s="131"/>
      <c r="E7" s="131"/>
      <c r="F7" s="131"/>
      <c r="G7" s="132">
        <v>100</v>
      </c>
      <c r="H7" s="133">
        <v>1</v>
      </c>
      <c r="I7" s="133">
        <v>0</v>
      </c>
      <c r="J7" s="134">
        <v>0</v>
      </c>
      <c r="K7" s="135">
        <v>0</v>
      </c>
      <c r="L7" s="136">
        <v>2775100</v>
      </c>
      <c r="M7" s="136">
        <v>0</v>
      </c>
      <c r="N7" s="136">
        <v>0</v>
      </c>
      <c r="O7" s="136">
        <v>0</v>
      </c>
      <c r="P7" s="137">
        <f>P8+P13+P21+P30+P26</f>
        <v>4658831.74</v>
      </c>
      <c r="Q7" s="138" t="e">
        <f>Q8+Q13</f>
        <v>#REF!</v>
      </c>
      <c r="R7" s="138" t="e">
        <f>R8+R13</f>
        <v>#REF!</v>
      </c>
      <c r="S7" s="137">
        <f>S8+S13+S21+S30</f>
        <v>3350340</v>
      </c>
      <c r="T7" s="137">
        <f>T8+T13+T21+T30</f>
        <v>3480440</v>
      </c>
      <c r="U7" s="139" t="s">
        <v>235</v>
      </c>
    </row>
    <row r="8" spans="1:21" ht="26.25" customHeight="1" x14ac:dyDescent="0.2">
      <c r="A8" s="140"/>
      <c r="B8" s="141"/>
      <c r="C8" s="131" t="s">
        <v>236</v>
      </c>
      <c r="D8" s="131"/>
      <c r="E8" s="131"/>
      <c r="F8" s="131"/>
      <c r="G8" s="142">
        <v>102</v>
      </c>
      <c r="H8" s="143">
        <v>1</v>
      </c>
      <c r="I8" s="143">
        <v>2</v>
      </c>
      <c r="J8" s="144">
        <v>0</v>
      </c>
      <c r="K8" s="135">
        <v>0</v>
      </c>
      <c r="L8" s="145">
        <v>585600</v>
      </c>
      <c r="M8" s="136">
        <v>0</v>
      </c>
      <c r="N8" s="136">
        <v>0</v>
      </c>
      <c r="O8" s="146">
        <v>0</v>
      </c>
      <c r="P8" s="137">
        <f>P12</f>
        <v>961721.83</v>
      </c>
      <c r="Q8" s="138" t="e">
        <f t="shared" ref="Q8:T9" si="0">Q10</f>
        <v>#REF!</v>
      </c>
      <c r="R8" s="138" t="e">
        <f t="shared" si="0"/>
        <v>#REF!</v>
      </c>
      <c r="S8" s="137">
        <f>S10</f>
        <v>790000</v>
      </c>
      <c r="T8" s="137">
        <f t="shared" si="0"/>
        <v>800000</v>
      </c>
      <c r="U8" s="139" t="s">
        <v>235</v>
      </c>
    </row>
    <row r="9" spans="1:21" ht="56.25" x14ac:dyDescent="0.2">
      <c r="A9" s="140"/>
      <c r="B9" s="141"/>
      <c r="C9" s="147"/>
      <c r="D9" s="148"/>
      <c r="E9" s="148"/>
      <c r="F9" s="148" t="s">
        <v>237</v>
      </c>
      <c r="G9" s="142"/>
      <c r="H9" s="143">
        <v>1</v>
      </c>
      <c r="I9" s="143">
        <v>2</v>
      </c>
      <c r="J9" s="144">
        <v>6700000000</v>
      </c>
      <c r="K9" s="135">
        <v>0</v>
      </c>
      <c r="L9" s="145">
        <v>585600</v>
      </c>
      <c r="M9" s="136">
        <v>0</v>
      </c>
      <c r="N9" s="136">
        <v>0</v>
      </c>
      <c r="O9" s="146">
        <v>0</v>
      </c>
      <c r="P9" s="137">
        <f>P11</f>
        <v>961721.83</v>
      </c>
      <c r="Q9" s="138" t="e">
        <f t="shared" si="0"/>
        <v>#REF!</v>
      </c>
      <c r="R9" s="138" t="e">
        <f t="shared" si="0"/>
        <v>#REF!</v>
      </c>
      <c r="S9" s="137">
        <f t="shared" si="0"/>
        <v>790000</v>
      </c>
      <c r="T9" s="137">
        <f t="shared" si="0"/>
        <v>800000</v>
      </c>
      <c r="U9" s="139"/>
    </row>
    <row r="10" spans="1:21" ht="24.75" customHeight="1" x14ac:dyDescent="0.2">
      <c r="A10" s="140"/>
      <c r="B10" s="149"/>
      <c r="C10" s="147"/>
      <c r="D10" s="150" t="s">
        <v>238</v>
      </c>
      <c r="E10" s="150"/>
      <c r="F10" s="150"/>
      <c r="G10" s="132">
        <v>102</v>
      </c>
      <c r="H10" s="151">
        <v>1</v>
      </c>
      <c r="I10" s="151">
        <v>2</v>
      </c>
      <c r="J10" s="152">
        <v>6710000000</v>
      </c>
      <c r="K10" s="153">
        <v>0</v>
      </c>
      <c r="L10" s="136">
        <v>585600</v>
      </c>
      <c r="M10" s="136">
        <v>0</v>
      </c>
      <c r="N10" s="136">
        <v>0</v>
      </c>
      <c r="O10" s="136">
        <v>0</v>
      </c>
      <c r="P10" s="154">
        <f>P12</f>
        <v>961721.83</v>
      </c>
      <c r="Q10" s="155" t="e">
        <f>Q11</f>
        <v>#REF!</v>
      </c>
      <c r="R10" s="155" t="e">
        <f>R11</f>
        <v>#REF!</v>
      </c>
      <c r="S10" s="154">
        <f>S12</f>
        <v>790000</v>
      </c>
      <c r="T10" s="154">
        <f>T12</f>
        <v>800000</v>
      </c>
      <c r="U10" s="139" t="s">
        <v>235</v>
      </c>
    </row>
    <row r="11" spans="1:21" ht="14.25" customHeight="1" x14ac:dyDescent="0.2">
      <c r="A11" s="140"/>
      <c r="B11" s="149"/>
      <c r="C11" s="148"/>
      <c r="D11" s="156"/>
      <c r="E11" s="150" t="s">
        <v>239</v>
      </c>
      <c r="F11" s="150"/>
      <c r="G11" s="132">
        <v>102</v>
      </c>
      <c r="H11" s="151">
        <v>1</v>
      </c>
      <c r="I11" s="151">
        <v>2</v>
      </c>
      <c r="J11" s="152">
        <v>6710010010</v>
      </c>
      <c r="K11" s="153">
        <v>0</v>
      </c>
      <c r="L11" s="136">
        <v>585600</v>
      </c>
      <c r="M11" s="136">
        <v>0</v>
      </c>
      <c r="N11" s="136">
        <v>0</v>
      </c>
      <c r="O11" s="136">
        <v>0</v>
      </c>
      <c r="P11" s="154">
        <f>P12</f>
        <v>961721.83</v>
      </c>
      <c r="Q11" s="155" t="e">
        <f>#REF!</f>
        <v>#REF!</v>
      </c>
      <c r="R11" s="155" t="e">
        <f>#REF!</f>
        <v>#REF!</v>
      </c>
      <c r="S11" s="154">
        <f>S12</f>
        <v>790000</v>
      </c>
      <c r="T11" s="154">
        <f>T12</f>
        <v>800000</v>
      </c>
      <c r="U11" s="139"/>
    </row>
    <row r="12" spans="1:21" ht="23.25" customHeight="1" x14ac:dyDescent="0.2">
      <c r="A12" s="140"/>
      <c r="B12" s="149"/>
      <c r="C12" s="148"/>
      <c r="D12" s="156"/>
      <c r="E12" s="156"/>
      <c r="F12" s="157" t="s">
        <v>240</v>
      </c>
      <c r="G12" s="132">
        <v>102</v>
      </c>
      <c r="H12" s="151">
        <v>1</v>
      </c>
      <c r="I12" s="151">
        <v>2</v>
      </c>
      <c r="J12" s="152">
        <v>6710010010</v>
      </c>
      <c r="K12" s="153" t="s">
        <v>241</v>
      </c>
      <c r="L12" s="136">
        <v>585600</v>
      </c>
      <c r="M12" s="136">
        <v>0</v>
      </c>
      <c r="N12" s="136">
        <v>0</v>
      </c>
      <c r="O12" s="136">
        <v>0</v>
      </c>
      <c r="P12" s="154">
        <v>961721.83</v>
      </c>
      <c r="Q12" s="155">
        <v>764954</v>
      </c>
      <c r="R12" s="155">
        <v>764954</v>
      </c>
      <c r="S12" s="154">
        <v>790000</v>
      </c>
      <c r="T12" s="154">
        <v>800000</v>
      </c>
      <c r="U12" s="139"/>
    </row>
    <row r="13" spans="1:21" ht="45.75" customHeight="1" x14ac:dyDescent="0.2">
      <c r="A13" s="140"/>
      <c r="B13" s="141"/>
      <c r="C13" s="131" t="s">
        <v>242</v>
      </c>
      <c r="D13" s="131"/>
      <c r="E13" s="131"/>
      <c r="F13" s="131"/>
      <c r="G13" s="142">
        <v>104</v>
      </c>
      <c r="H13" s="143">
        <v>1</v>
      </c>
      <c r="I13" s="143">
        <v>4</v>
      </c>
      <c r="J13" s="144">
        <v>0</v>
      </c>
      <c r="K13" s="135">
        <v>0</v>
      </c>
      <c r="L13" s="145">
        <v>2189500</v>
      </c>
      <c r="M13" s="136">
        <v>0</v>
      </c>
      <c r="N13" s="136">
        <v>0</v>
      </c>
      <c r="O13" s="146">
        <v>0</v>
      </c>
      <c r="P13" s="137">
        <f>P15</f>
        <v>3532120.91</v>
      </c>
      <c r="Q13" s="138">
        <f t="shared" ref="Q13:T14" si="1">Q15</f>
        <v>3074094</v>
      </c>
      <c r="R13" s="138">
        <f t="shared" si="1"/>
        <v>3074094</v>
      </c>
      <c r="S13" s="137">
        <f>S14</f>
        <v>2503502</v>
      </c>
      <c r="T13" s="137">
        <f t="shared" si="1"/>
        <v>2623502</v>
      </c>
      <c r="U13" s="139" t="s">
        <v>235</v>
      </c>
    </row>
    <row r="14" spans="1:21" ht="54.75" customHeight="1" x14ac:dyDescent="0.2">
      <c r="A14" s="140"/>
      <c r="B14" s="141"/>
      <c r="C14" s="147"/>
      <c r="D14" s="148"/>
      <c r="E14" s="148"/>
      <c r="F14" s="148" t="s">
        <v>237</v>
      </c>
      <c r="G14" s="142"/>
      <c r="H14" s="143">
        <v>1</v>
      </c>
      <c r="I14" s="143">
        <v>4</v>
      </c>
      <c r="J14" s="144">
        <v>6700000000</v>
      </c>
      <c r="K14" s="135">
        <v>0</v>
      </c>
      <c r="L14" s="145"/>
      <c r="M14" s="136"/>
      <c r="N14" s="136"/>
      <c r="O14" s="146"/>
      <c r="P14" s="137">
        <f>P16</f>
        <v>3532120.91</v>
      </c>
      <c r="Q14" s="138">
        <f t="shared" si="1"/>
        <v>3074094</v>
      </c>
      <c r="R14" s="138">
        <f t="shared" si="1"/>
        <v>3074094</v>
      </c>
      <c r="S14" s="137">
        <f t="shared" si="1"/>
        <v>2503502</v>
      </c>
      <c r="T14" s="137">
        <f t="shared" si="1"/>
        <v>2623502</v>
      </c>
      <c r="U14" s="139"/>
    </row>
    <row r="15" spans="1:21" ht="35.25" customHeight="1" x14ac:dyDescent="0.2">
      <c r="A15" s="140"/>
      <c r="B15" s="149"/>
      <c r="C15" s="147"/>
      <c r="D15" s="150" t="s">
        <v>243</v>
      </c>
      <c r="E15" s="150"/>
      <c r="F15" s="150"/>
      <c r="G15" s="142">
        <v>104</v>
      </c>
      <c r="H15" s="158">
        <v>1</v>
      </c>
      <c r="I15" s="158">
        <v>4</v>
      </c>
      <c r="J15" s="152">
        <v>6710000000</v>
      </c>
      <c r="K15" s="153">
        <v>0</v>
      </c>
      <c r="L15" s="145">
        <v>2189500</v>
      </c>
      <c r="M15" s="136">
        <v>0</v>
      </c>
      <c r="N15" s="136">
        <v>0</v>
      </c>
      <c r="O15" s="146">
        <v>0</v>
      </c>
      <c r="P15" s="154">
        <f>P16</f>
        <v>3532120.91</v>
      </c>
      <c r="Q15" s="155">
        <f>Q16</f>
        <v>3074094</v>
      </c>
      <c r="R15" s="155">
        <f>R16</f>
        <v>3074094</v>
      </c>
      <c r="S15" s="154">
        <f>S16</f>
        <v>2503502</v>
      </c>
      <c r="T15" s="154">
        <f>T16</f>
        <v>2623502</v>
      </c>
      <c r="U15" s="139" t="s">
        <v>235</v>
      </c>
    </row>
    <row r="16" spans="1:21" ht="14.25" customHeight="1" x14ac:dyDescent="0.2">
      <c r="A16" s="140"/>
      <c r="B16" s="149"/>
      <c r="C16" s="148"/>
      <c r="D16" s="159"/>
      <c r="E16" s="150" t="s">
        <v>244</v>
      </c>
      <c r="F16" s="150"/>
      <c r="G16" s="142">
        <v>104</v>
      </c>
      <c r="H16" s="158">
        <v>1</v>
      </c>
      <c r="I16" s="151">
        <v>4</v>
      </c>
      <c r="J16" s="160">
        <v>6710010020</v>
      </c>
      <c r="K16" s="153">
        <v>0</v>
      </c>
      <c r="L16" s="145">
        <v>2189500</v>
      </c>
      <c r="M16" s="136">
        <v>0</v>
      </c>
      <c r="N16" s="136">
        <v>0</v>
      </c>
      <c r="O16" s="146">
        <v>0</v>
      </c>
      <c r="P16" s="154">
        <f>P17+P18+P19+P20</f>
        <v>3532120.91</v>
      </c>
      <c r="Q16" s="155">
        <f>Q17+Q18+Q19+Q20</f>
        <v>3074094</v>
      </c>
      <c r="R16" s="155">
        <f>R17+R18+R19+R20</f>
        <v>3074094</v>
      </c>
      <c r="S16" s="154">
        <f>S17+S18+S19+S20</f>
        <v>2503502</v>
      </c>
      <c r="T16" s="154">
        <f>T17+T18+T19+T20</f>
        <v>2623502</v>
      </c>
      <c r="U16" s="139" t="s">
        <v>235</v>
      </c>
    </row>
    <row r="17" spans="1:37" ht="21.75" customHeight="1" x14ac:dyDescent="0.2">
      <c r="A17" s="140"/>
      <c r="B17" s="149"/>
      <c r="C17" s="148"/>
      <c r="D17" s="156"/>
      <c r="E17" s="159"/>
      <c r="F17" s="157" t="s">
        <v>240</v>
      </c>
      <c r="G17" s="142">
        <v>104</v>
      </c>
      <c r="H17" s="158">
        <v>1</v>
      </c>
      <c r="I17" s="158">
        <v>4</v>
      </c>
      <c r="J17" s="152">
        <v>6710010020</v>
      </c>
      <c r="K17" s="153" t="s">
        <v>241</v>
      </c>
      <c r="L17" s="145">
        <v>1396500</v>
      </c>
      <c r="M17" s="136">
        <v>0</v>
      </c>
      <c r="N17" s="136">
        <v>0</v>
      </c>
      <c r="O17" s="146">
        <v>0</v>
      </c>
      <c r="P17" s="154">
        <v>2324767.52</v>
      </c>
      <c r="Q17" s="155">
        <v>1859130</v>
      </c>
      <c r="R17" s="155">
        <v>1859130</v>
      </c>
      <c r="S17" s="154">
        <v>1900000</v>
      </c>
      <c r="T17" s="154">
        <v>1920000</v>
      </c>
      <c r="U17" s="139" t="s">
        <v>235</v>
      </c>
    </row>
    <row r="18" spans="1:37" ht="21.75" customHeight="1" x14ac:dyDescent="0.2">
      <c r="A18" s="140"/>
      <c r="B18" s="149"/>
      <c r="C18" s="148"/>
      <c r="D18" s="156"/>
      <c r="E18" s="159"/>
      <c r="F18" s="157" t="s">
        <v>245</v>
      </c>
      <c r="G18" s="142">
        <v>104</v>
      </c>
      <c r="H18" s="158">
        <v>1</v>
      </c>
      <c r="I18" s="158">
        <v>4</v>
      </c>
      <c r="J18" s="152">
        <v>6710010020</v>
      </c>
      <c r="K18" s="153" t="s">
        <v>246</v>
      </c>
      <c r="L18" s="145">
        <v>721000</v>
      </c>
      <c r="M18" s="136">
        <v>0</v>
      </c>
      <c r="N18" s="136">
        <v>0</v>
      </c>
      <c r="O18" s="146">
        <v>0</v>
      </c>
      <c r="P18" s="154">
        <v>1142818.92</v>
      </c>
      <c r="Q18" s="155">
        <v>1114980</v>
      </c>
      <c r="R18" s="155">
        <v>1114980</v>
      </c>
      <c r="S18" s="154">
        <v>500000</v>
      </c>
      <c r="T18" s="154">
        <v>600000</v>
      </c>
      <c r="U18" s="139" t="s">
        <v>235</v>
      </c>
    </row>
    <row r="19" spans="1:37" ht="14.25" customHeight="1" x14ac:dyDescent="0.2">
      <c r="A19" s="140"/>
      <c r="B19" s="149"/>
      <c r="C19" s="148"/>
      <c r="D19" s="156"/>
      <c r="E19" s="159"/>
      <c r="F19" s="157" t="s">
        <v>37</v>
      </c>
      <c r="G19" s="142">
        <v>104</v>
      </c>
      <c r="H19" s="158">
        <v>1</v>
      </c>
      <c r="I19" s="158">
        <v>4</v>
      </c>
      <c r="J19" s="152">
        <v>6710010020</v>
      </c>
      <c r="K19" s="153" t="s">
        <v>247</v>
      </c>
      <c r="L19" s="145">
        <v>37000</v>
      </c>
      <c r="M19" s="136">
        <v>0</v>
      </c>
      <c r="N19" s="136">
        <v>0</v>
      </c>
      <c r="O19" s="146">
        <v>0</v>
      </c>
      <c r="P19" s="154">
        <v>25815</v>
      </c>
      <c r="Q19" s="155">
        <v>19984</v>
      </c>
      <c r="R19" s="155">
        <v>19984</v>
      </c>
      <c r="S19" s="154">
        <v>23502</v>
      </c>
      <c r="T19" s="154">
        <v>23502</v>
      </c>
      <c r="U19" s="139" t="s">
        <v>235</v>
      </c>
    </row>
    <row r="20" spans="1:37" x14ac:dyDescent="0.2">
      <c r="A20" s="140"/>
      <c r="B20" s="149"/>
      <c r="C20" s="148"/>
      <c r="D20" s="156"/>
      <c r="E20" s="159"/>
      <c r="F20" s="157" t="s">
        <v>248</v>
      </c>
      <c r="G20" s="142">
        <v>104</v>
      </c>
      <c r="H20" s="158">
        <v>1</v>
      </c>
      <c r="I20" s="158">
        <v>4</v>
      </c>
      <c r="J20" s="152">
        <v>6710010020</v>
      </c>
      <c r="K20" s="153" t="s">
        <v>249</v>
      </c>
      <c r="L20" s="145">
        <v>35000</v>
      </c>
      <c r="M20" s="136">
        <v>0</v>
      </c>
      <c r="N20" s="136">
        <v>0</v>
      </c>
      <c r="O20" s="146">
        <v>0</v>
      </c>
      <c r="P20" s="154">
        <v>38719.47</v>
      </c>
      <c r="Q20" s="155">
        <v>80000</v>
      </c>
      <c r="R20" s="155">
        <v>80000</v>
      </c>
      <c r="S20" s="154">
        <v>80000</v>
      </c>
      <c r="T20" s="154">
        <v>80000</v>
      </c>
      <c r="U20" s="139" t="s">
        <v>235</v>
      </c>
    </row>
    <row r="21" spans="1:37" ht="38.25" customHeight="1" x14ac:dyDescent="0.2">
      <c r="A21" s="140"/>
      <c r="B21" s="149"/>
      <c r="C21" s="161" t="s">
        <v>203</v>
      </c>
      <c r="D21" s="162"/>
      <c r="E21" s="162"/>
      <c r="F21" s="162"/>
      <c r="G21" s="163"/>
      <c r="H21" s="143">
        <v>1</v>
      </c>
      <c r="I21" s="143">
        <v>6</v>
      </c>
      <c r="J21" s="164">
        <v>0</v>
      </c>
      <c r="K21" s="135">
        <v>0</v>
      </c>
      <c r="L21" s="165"/>
      <c r="M21" s="166"/>
      <c r="N21" s="166"/>
      <c r="O21" s="167"/>
      <c r="P21" s="137">
        <f>P25</f>
        <v>53938</v>
      </c>
      <c r="Q21" s="138"/>
      <c r="R21" s="138"/>
      <c r="S21" s="137">
        <f>S25</f>
        <v>53938</v>
      </c>
      <c r="T21" s="137">
        <f>T25</f>
        <v>53938</v>
      </c>
      <c r="U21" s="139"/>
    </row>
    <row r="22" spans="1:37" ht="45.75" customHeight="1" x14ac:dyDescent="0.2">
      <c r="A22" s="140"/>
      <c r="B22" s="168" t="s">
        <v>250</v>
      </c>
      <c r="C22" s="162"/>
      <c r="D22" s="162"/>
      <c r="E22" s="162"/>
      <c r="F22" s="162"/>
      <c r="G22" s="163"/>
      <c r="H22" s="143">
        <v>1</v>
      </c>
      <c r="I22" s="143">
        <v>6</v>
      </c>
      <c r="J22" s="164">
        <v>6700000000</v>
      </c>
      <c r="K22" s="135">
        <v>0</v>
      </c>
      <c r="L22" s="165"/>
      <c r="M22" s="166"/>
      <c r="N22" s="166"/>
      <c r="O22" s="167"/>
      <c r="P22" s="137">
        <f>P25</f>
        <v>53938</v>
      </c>
      <c r="Q22" s="138"/>
      <c r="R22" s="138"/>
      <c r="S22" s="137">
        <f>S25</f>
        <v>53938</v>
      </c>
      <c r="T22" s="137">
        <f>T25</f>
        <v>53938</v>
      </c>
      <c r="U22" s="139"/>
    </row>
    <row r="23" spans="1:37" ht="37.5" customHeight="1" x14ac:dyDescent="0.2">
      <c r="A23" s="140"/>
      <c r="B23" s="149"/>
      <c r="C23" s="169"/>
      <c r="D23" s="170" t="s">
        <v>251</v>
      </c>
      <c r="E23" s="171"/>
      <c r="F23" s="171"/>
      <c r="G23" s="142"/>
      <c r="H23" s="158">
        <v>1</v>
      </c>
      <c r="I23" s="158">
        <v>6</v>
      </c>
      <c r="J23" s="172">
        <v>6710000000</v>
      </c>
      <c r="K23" s="153">
        <v>0</v>
      </c>
      <c r="L23" s="145"/>
      <c r="M23" s="136"/>
      <c r="N23" s="136"/>
      <c r="O23" s="146"/>
      <c r="P23" s="154">
        <f>P25</f>
        <v>53938</v>
      </c>
      <c r="Q23" s="155"/>
      <c r="R23" s="155"/>
      <c r="S23" s="154">
        <f>S25</f>
        <v>53938</v>
      </c>
      <c r="T23" s="154">
        <f>T25</f>
        <v>53938</v>
      </c>
      <c r="U23" s="139"/>
    </row>
    <row r="24" spans="1:37" ht="35.25" customHeight="1" x14ac:dyDescent="0.2">
      <c r="A24" s="140"/>
      <c r="B24" s="149"/>
      <c r="C24" s="169"/>
      <c r="D24" s="173"/>
      <c r="E24" s="174"/>
      <c r="F24" s="175" t="s">
        <v>252</v>
      </c>
      <c r="G24" s="142"/>
      <c r="H24" s="158">
        <v>1</v>
      </c>
      <c r="I24" s="158">
        <v>6</v>
      </c>
      <c r="J24" s="172">
        <v>6710010080</v>
      </c>
      <c r="K24" s="153">
        <v>0</v>
      </c>
      <c r="L24" s="145"/>
      <c r="M24" s="136"/>
      <c r="N24" s="136"/>
      <c r="O24" s="146"/>
      <c r="P24" s="154">
        <f>P25</f>
        <v>53938</v>
      </c>
      <c r="Q24" s="155"/>
      <c r="R24" s="155"/>
      <c r="S24" s="154">
        <f>S25</f>
        <v>53938</v>
      </c>
      <c r="T24" s="154">
        <f>T25</f>
        <v>53938</v>
      </c>
      <c r="U24" s="139"/>
    </row>
    <row r="25" spans="1:37" x14ac:dyDescent="0.2">
      <c r="A25" s="140"/>
      <c r="B25" s="149"/>
      <c r="C25" s="169"/>
      <c r="D25" s="173"/>
      <c r="E25" s="174"/>
      <c r="F25" s="157" t="s">
        <v>37</v>
      </c>
      <c r="G25" s="142"/>
      <c r="H25" s="158">
        <v>1</v>
      </c>
      <c r="I25" s="158">
        <v>6</v>
      </c>
      <c r="J25" s="176">
        <v>6710010080</v>
      </c>
      <c r="K25" s="153">
        <v>540</v>
      </c>
      <c r="L25" s="145"/>
      <c r="M25" s="136"/>
      <c r="N25" s="136"/>
      <c r="O25" s="146"/>
      <c r="P25" s="154">
        <v>53938</v>
      </c>
      <c r="Q25" s="155">
        <v>53938</v>
      </c>
      <c r="R25" s="155">
        <v>53938</v>
      </c>
      <c r="S25" s="154">
        <v>53938</v>
      </c>
      <c r="T25" s="154">
        <v>53938</v>
      </c>
      <c r="U25" s="139"/>
      <c r="AK25" s="177"/>
    </row>
    <row r="26" spans="1:37" ht="23.25" customHeight="1" x14ac:dyDescent="0.2">
      <c r="A26" s="140"/>
      <c r="B26" s="149"/>
      <c r="C26" s="178" t="s">
        <v>253</v>
      </c>
      <c r="D26" s="179"/>
      <c r="E26" s="179"/>
      <c r="F26" s="179"/>
      <c r="G26" s="142"/>
      <c r="H26" s="143">
        <v>1</v>
      </c>
      <c r="I26" s="143">
        <v>7</v>
      </c>
      <c r="J26" s="164">
        <v>0</v>
      </c>
      <c r="K26" s="135">
        <v>0</v>
      </c>
      <c r="L26" s="165"/>
      <c r="M26" s="166"/>
      <c r="N26" s="166"/>
      <c r="O26" s="167"/>
      <c r="P26" s="137">
        <f>P29</f>
        <v>108804</v>
      </c>
      <c r="Q26" s="138"/>
      <c r="R26" s="138"/>
      <c r="S26" s="137">
        <v>0</v>
      </c>
      <c r="T26" s="137">
        <v>0</v>
      </c>
      <c r="U26" s="139"/>
      <c r="AK26" s="177"/>
    </row>
    <row r="27" spans="1:37" x14ac:dyDescent="0.2">
      <c r="A27" s="140"/>
      <c r="B27" s="149"/>
      <c r="C27" s="169"/>
      <c r="D27" s="173"/>
      <c r="E27" s="174"/>
      <c r="F27" s="157" t="s">
        <v>254</v>
      </c>
      <c r="G27" s="142"/>
      <c r="H27" s="158">
        <v>1</v>
      </c>
      <c r="I27" s="143">
        <v>7</v>
      </c>
      <c r="J27" s="176">
        <v>7700000000</v>
      </c>
      <c r="K27" s="153">
        <v>0</v>
      </c>
      <c r="L27" s="145"/>
      <c r="M27" s="136"/>
      <c r="N27" s="136"/>
      <c r="O27" s="146"/>
      <c r="P27" s="154">
        <f>P29</f>
        <v>108804</v>
      </c>
      <c r="Q27" s="155"/>
      <c r="R27" s="155"/>
      <c r="S27" s="154">
        <v>0</v>
      </c>
      <c r="T27" s="154">
        <v>0</v>
      </c>
      <c r="U27" s="139"/>
      <c r="AK27" s="177"/>
    </row>
    <row r="28" spans="1:37" ht="22.5" x14ac:dyDescent="0.2">
      <c r="A28" s="140"/>
      <c r="B28" s="149"/>
      <c r="C28" s="169"/>
      <c r="D28" s="173"/>
      <c r="E28" s="174"/>
      <c r="F28" s="157" t="s">
        <v>253</v>
      </c>
      <c r="G28" s="142"/>
      <c r="H28" s="158">
        <v>1</v>
      </c>
      <c r="I28" s="143">
        <v>7</v>
      </c>
      <c r="J28" s="176">
        <v>7700010050</v>
      </c>
      <c r="K28" s="153">
        <v>0</v>
      </c>
      <c r="L28" s="145"/>
      <c r="M28" s="136"/>
      <c r="N28" s="136"/>
      <c r="O28" s="146"/>
      <c r="P28" s="154">
        <f>P29</f>
        <v>108804</v>
      </c>
      <c r="Q28" s="155"/>
      <c r="R28" s="155"/>
      <c r="S28" s="154">
        <v>0</v>
      </c>
      <c r="T28" s="154">
        <v>0</v>
      </c>
      <c r="U28" s="139"/>
      <c r="AK28" s="177"/>
    </row>
    <row r="29" spans="1:37" x14ac:dyDescent="0.2">
      <c r="A29" s="140"/>
      <c r="B29" s="149"/>
      <c r="C29" s="169"/>
      <c r="D29" s="173"/>
      <c r="E29" s="174"/>
      <c r="F29" s="157" t="s">
        <v>255</v>
      </c>
      <c r="G29" s="142"/>
      <c r="H29" s="158">
        <v>1</v>
      </c>
      <c r="I29" s="143">
        <v>7</v>
      </c>
      <c r="J29" s="176">
        <v>7700010050</v>
      </c>
      <c r="K29" s="153">
        <v>880</v>
      </c>
      <c r="L29" s="145"/>
      <c r="M29" s="136"/>
      <c r="N29" s="136"/>
      <c r="O29" s="146"/>
      <c r="P29" s="154">
        <v>108804</v>
      </c>
      <c r="Q29" s="155"/>
      <c r="R29" s="155"/>
      <c r="S29" s="154">
        <v>0</v>
      </c>
      <c r="T29" s="154">
        <v>0</v>
      </c>
      <c r="U29" s="139"/>
      <c r="AK29" s="177"/>
    </row>
    <row r="30" spans="1:37" x14ac:dyDescent="0.2">
      <c r="A30" s="140"/>
      <c r="B30" s="149"/>
      <c r="C30" s="180" t="s">
        <v>199</v>
      </c>
      <c r="D30" s="180"/>
      <c r="E30" s="180"/>
      <c r="F30" s="180"/>
      <c r="G30" s="163"/>
      <c r="H30" s="143">
        <v>1</v>
      </c>
      <c r="I30" s="143">
        <v>13</v>
      </c>
      <c r="J30" s="164">
        <v>0</v>
      </c>
      <c r="K30" s="135">
        <v>0</v>
      </c>
      <c r="L30" s="165"/>
      <c r="M30" s="166"/>
      <c r="N30" s="166"/>
      <c r="O30" s="167"/>
      <c r="P30" s="137">
        <f>P31</f>
        <v>2247</v>
      </c>
      <c r="Q30" s="138"/>
      <c r="R30" s="138"/>
      <c r="S30" s="137">
        <v>2900</v>
      </c>
      <c r="T30" s="137">
        <f>T33</f>
        <v>3000</v>
      </c>
      <c r="U30" s="139"/>
      <c r="AK30" s="177"/>
    </row>
    <row r="31" spans="1:37" ht="22.5" x14ac:dyDescent="0.2">
      <c r="A31" s="140"/>
      <c r="B31" s="149"/>
      <c r="C31" s="148"/>
      <c r="D31" s="156"/>
      <c r="E31" s="156"/>
      <c r="F31" s="181" t="s">
        <v>256</v>
      </c>
      <c r="G31" s="142"/>
      <c r="H31" s="158">
        <v>1</v>
      </c>
      <c r="I31" s="158">
        <v>13</v>
      </c>
      <c r="J31" s="176">
        <v>7700000000</v>
      </c>
      <c r="K31" s="153">
        <v>0</v>
      </c>
      <c r="L31" s="145"/>
      <c r="M31" s="136"/>
      <c r="N31" s="136"/>
      <c r="O31" s="146"/>
      <c r="P31" s="154">
        <f>P32</f>
        <v>2247</v>
      </c>
      <c r="Q31" s="155"/>
      <c r="R31" s="155"/>
      <c r="S31" s="154">
        <v>2900</v>
      </c>
      <c r="T31" s="154">
        <v>3000</v>
      </c>
      <c r="U31" s="139"/>
      <c r="AK31" s="177"/>
    </row>
    <row r="32" spans="1:37" ht="22.5" x14ac:dyDescent="0.2">
      <c r="A32" s="140"/>
      <c r="B32" s="149"/>
      <c r="C32" s="148"/>
      <c r="D32" s="156"/>
      <c r="E32" s="156"/>
      <c r="F32" s="181" t="s">
        <v>257</v>
      </c>
      <c r="G32" s="142"/>
      <c r="H32" s="158">
        <v>1</v>
      </c>
      <c r="I32" s="158">
        <v>13</v>
      </c>
      <c r="J32" s="176">
        <v>7700095100</v>
      </c>
      <c r="K32" s="153">
        <v>0</v>
      </c>
      <c r="L32" s="145"/>
      <c r="M32" s="136"/>
      <c r="N32" s="136"/>
      <c r="O32" s="146"/>
      <c r="P32" s="154">
        <f>P33</f>
        <v>2247</v>
      </c>
      <c r="Q32" s="155"/>
      <c r="R32" s="155"/>
      <c r="S32" s="154">
        <v>2900</v>
      </c>
      <c r="T32" s="154">
        <v>3000</v>
      </c>
      <c r="U32" s="139"/>
      <c r="AK32" s="177"/>
    </row>
    <row r="33" spans="1:21" x14ac:dyDescent="0.2">
      <c r="A33" s="140"/>
      <c r="B33" s="149"/>
      <c r="C33" s="148"/>
      <c r="D33" s="156"/>
      <c r="E33" s="156"/>
      <c r="F33" s="181" t="s">
        <v>258</v>
      </c>
      <c r="G33" s="142"/>
      <c r="H33" s="158">
        <v>1</v>
      </c>
      <c r="I33" s="158">
        <v>13</v>
      </c>
      <c r="J33" s="176">
        <v>7700095100</v>
      </c>
      <c r="K33" s="153">
        <v>850</v>
      </c>
      <c r="L33" s="145"/>
      <c r="M33" s="136"/>
      <c r="N33" s="136"/>
      <c r="O33" s="146"/>
      <c r="P33" s="154">
        <v>2247</v>
      </c>
      <c r="Q33" s="155"/>
      <c r="R33" s="155"/>
      <c r="S33" s="154">
        <v>2900</v>
      </c>
      <c r="T33" s="154">
        <v>3000</v>
      </c>
      <c r="U33" s="139"/>
    </row>
    <row r="34" spans="1:21" ht="14.25" customHeight="1" x14ac:dyDescent="0.2">
      <c r="A34" s="140"/>
      <c r="B34" s="182" t="s">
        <v>259</v>
      </c>
      <c r="C34" s="182"/>
      <c r="D34" s="182"/>
      <c r="E34" s="182"/>
      <c r="F34" s="182"/>
      <c r="G34" s="142">
        <v>200</v>
      </c>
      <c r="H34" s="143">
        <v>2</v>
      </c>
      <c r="I34" s="143">
        <v>0</v>
      </c>
      <c r="J34" s="144">
        <v>0</v>
      </c>
      <c r="K34" s="135">
        <v>0</v>
      </c>
      <c r="L34" s="145">
        <v>167500</v>
      </c>
      <c r="M34" s="136">
        <v>0</v>
      </c>
      <c r="N34" s="136">
        <v>0</v>
      </c>
      <c r="O34" s="146">
        <v>0</v>
      </c>
      <c r="P34" s="137">
        <f>P35</f>
        <v>249207</v>
      </c>
      <c r="Q34" s="138">
        <f t="shared" ref="Q34:T37" si="2">Q35</f>
        <v>237615.33</v>
      </c>
      <c r="R34" s="138">
        <f t="shared" si="2"/>
        <v>237615.33</v>
      </c>
      <c r="S34" s="137">
        <f t="shared" si="2"/>
        <v>231600</v>
      </c>
      <c r="T34" s="137">
        <f t="shared" si="2"/>
        <v>237900</v>
      </c>
      <c r="U34" s="139" t="s">
        <v>235</v>
      </c>
    </row>
    <row r="35" spans="1:21" ht="16.5" customHeight="1" x14ac:dyDescent="0.2">
      <c r="A35" s="140"/>
      <c r="B35" s="141"/>
      <c r="C35" s="183" t="s">
        <v>195</v>
      </c>
      <c r="D35" s="183"/>
      <c r="E35" s="183"/>
      <c r="F35" s="183"/>
      <c r="G35" s="184">
        <v>203</v>
      </c>
      <c r="H35" s="185">
        <v>2</v>
      </c>
      <c r="I35" s="185">
        <v>3</v>
      </c>
      <c r="J35" s="186">
        <v>0</v>
      </c>
      <c r="K35" s="187">
        <v>0</v>
      </c>
      <c r="L35" s="188">
        <v>167500</v>
      </c>
      <c r="M35" s="189">
        <v>0</v>
      </c>
      <c r="N35" s="189">
        <v>0</v>
      </c>
      <c r="O35" s="190">
        <v>0</v>
      </c>
      <c r="P35" s="137">
        <f t="shared" ref="P35:T36" si="3">P37</f>
        <v>249207</v>
      </c>
      <c r="Q35" s="138">
        <f t="shared" si="3"/>
        <v>237615.33</v>
      </c>
      <c r="R35" s="138">
        <f t="shared" si="3"/>
        <v>237615.33</v>
      </c>
      <c r="S35" s="137">
        <f t="shared" si="3"/>
        <v>231600</v>
      </c>
      <c r="T35" s="137">
        <f t="shared" si="3"/>
        <v>237900</v>
      </c>
      <c r="U35" s="139" t="s">
        <v>235</v>
      </c>
    </row>
    <row r="36" spans="1:21" ht="57" customHeight="1" x14ac:dyDescent="0.2">
      <c r="A36" s="140"/>
      <c r="B36" s="141"/>
      <c r="C36" s="191"/>
      <c r="D36" s="192"/>
      <c r="E36" s="192"/>
      <c r="F36" s="192" t="s">
        <v>237</v>
      </c>
      <c r="G36" s="184"/>
      <c r="H36" s="185">
        <v>2</v>
      </c>
      <c r="I36" s="185">
        <v>3</v>
      </c>
      <c r="J36" s="144">
        <v>6700000000</v>
      </c>
      <c r="K36" s="187">
        <v>0</v>
      </c>
      <c r="L36" s="188"/>
      <c r="M36" s="189"/>
      <c r="N36" s="189"/>
      <c r="O36" s="190"/>
      <c r="P36" s="137">
        <f t="shared" si="3"/>
        <v>249207</v>
      </c>
      <c r="Q36" s="138">
        <f t="shared" si="3"/>
        <v>237615.33</v>
      </c>
      <c r="R36" s="138">
        <f t="shared" si="3"/>
        <v>237615.33</v>
      </c>
      <c r="S36" s="137">
        <f>S39+S40</f>
        <v>231600</v>
      </c>
      <c r="T36" s="137">
        <f t="shared" si="3"/>
        <v>237900</v>
      </c>
      <c r="U36" s="139"/>
    </row>
    <row r="37" spans="1:21" ht="22.5" customHeight="1" x14ac:dyDescent="0.2">
      <c r="A37" s="140"/>
      <c r="B37" s="149"/>
      <c r="C37" s="191"/>
      <c r="D37" s="193" t="s">
        <v>260</v>
      </c>
      <c r="E37" s="193"/>
      <c r="F37" s="193"/>
      <c r="G37" s="194">
        <v>203</v>
      </c>
      <c r="H37" s="195">
        <v>2</v>
      </c>
      <c r="I37" s="195">
        <v>3</v>
      </c>
      <c r="J37" s="152">
        <v>6720000000</v>
      </c>
      <c r="K37" s="196">
        <v>0</v>
      </c>
      <c r="L37" s="189">
        <v>167500</v>
      </c>
      <c r="M37" s="189">
        <v>0</v>
      </c>
      <c r="N37" s="189">
        <v>0</v>
      </c>
      <c r="O37" s="189">
        <v>0</v>
      </c>
      <c r="P37" s="154">
        <f>P38</f>
        <v>249207</v>
      </c>
      <c r="Q37" s="155">
        <f t="shared" si="2"/>
        <v>237615.33</v>
      </c>
      <c r="R37" s="155">
        <f t="shared" si="2"/>
        <v>237615.33</v>
      </c>
      <c r="S37" s="154">
        <f t="shared" si="2"/>
        <v>231600</v>
      </c>
      <c r="T37" s="154">
        <f t="shared" si="2"/>
        <v>237900</v>
      </c>
      <c r="U37" s="139" t="s">
        <v>235</v>
      </c>
    </row>
    <row r="38" spans="1:21" ht="27" customHeight="1" x14ac:dyDescent="0.2">
      <c r="A38" s="140"/>
      <c r="B38" s="149"/>
      <c r="C38" s="192"/>
      <c r="D38" s="197"/>
      <c r="E38" s="193" t="s">
        <v>261</v>
      </c>
      <c r="F38" s="193"/>
      <c r="G38" s="194">
        <v>203</v>
      </c>
      <c r="H38" s="195">
        <v>2</v>
      </c>
      <c r="I38" s="195">
        <v>3</v>
      </c>
      <c r="J38" s="152">
        <v>6720051180</v>
      </c>
      <c r="K38" s="196">
        <v>0</v>
      </c>
      <c r="L38" s="189">
        <v>167500</v>
      </c>
      <c r="M38" s="189">
        <v>0</v>
      </c>
      <c r="N38" s="189">
        <v>0</v>
      </c>
      <c r="O38" s="189">
        <v>0</v>
      </c>
      <c r="P38" s="154">
        <f>P39+P40</f>
        <v>249207</v>
      </c>
      <c r="Q38" s="155">
        <f>Q39+Q40</f>
        <v>237615.33</v>
      </c>
      <c r="R38" s="155">
        <f>R39+R40</f>
        <v>237615.33</v>
      </c>
      <c r="S38" s="154">
        <f>S39+S40</f>
        <v>231600</v>
      </c>
      <c r="T38" s="154">
        <f>T39+T40</f>
        <v>237900</v>
      </c>
      <c r="U38" s="139" t="s">
        <v>235</v>
      </c>
    </row>
    <row r="39" spans="1:21" ht="24" customHeight="1" x14ac:dyDescent="0.2">
      <c r="A39" s="140"/>
      <c r="B39" s="149"/>
      <c r="C39" s="192"/>
      <c r="D39" s="197"/>
      <c r="E39" s="198"/>
      <c r="F39" s="199" t="s">
        <v>240</v>
      </c>
      <c r="G39" s="184">
        <v>203</v>
      </c>
      <c r="H39" s="200">
        <v>2</v>
      </c>
      <c r="I39" s="200">
        <v>3</v>
      </c>
      <c r="J39" s="152">
        <v>6720051180</v>
      </c>
      <c r="K39" s="196" t="s">
        <v>241</v>
      </c>
      <c r="L39" s="188">
        <v>146900</v>
      </c>
      <c r="M39" s="189">
        <v>0</v>
      </c>
      <c r="N39" s="189">
        <v>0</v>
      </c>
      <c r="O39" s="190">
        <v>0</v>
      </c>
      <c r="P39" s="154">
        <v>230463</v>
      </c>
      <c r="Q39" s="155">
        <v>230149.33</v>
      </c>
      <c r="R39" s="155">
        <v>230149.33</v>
      </c>
      <c r="S39" s="154">
        <v>230149</v>
      </c>
      <c r="T39" s="154">
        <v>230149</v>
      </c>
      <c r="U39" s="139" t="s">
        <v>235</v>
      </c>
    </row>
    <row r="40" spans="1:21" ht="21.75" customHeight="1" x14ac:dyDescent="0.2">
      <c r="A40" s="140"/>
      <c r="B40" s="149"/>
      <c r="C40" s="192"/>
      <c r="D40" s="197"/>
      <c r="E40" s="198"/>
      <c r="F40" s="199" t="s">
        <v>245</v>
      </c>
      <c r="G40" s="184">
        <v>203</v>
      </c>
      <c r="H40" s="200">
        <v>2</v>
      </c>
      <c r="I40" s="200">
        <v>3</v>
      </c>
      <c r="J40" s="152">
        <v>6720051180</v>
      </c>
      <c r="K40" s="196" t="s">
        <v>246</v>
      </c>
      <c r="L40" s="188">
        <v>20600</v>
      </c>
      <c r="M40" s="189">
        <v>0</v>
      </c>
      <c r="N40" s="189">
        <v>0</v>
      </c>
      <c r="O40" s="190">
        <v>0</v>
      </c>
      <c r="P40" s="154">
        <v>18744</v>
      </c>
      <c r="Q40" s="155">
        <v>7466</v>
      </c>
      <c r="R40" s="155">
        <v>7466</v>
      </c>
      <c r="S40" s="154">
        <v>1451</v>
      </c>
      <c r="T40" s="154">
        <v>7751</v>
      </c>
      <c r="U40" s="139" t="s">
        <v>235</v>
      </c>
    </row>
    <row r="41" spans="1:21" ht="21.75" customHeight="1" x14ac:dyDescent="0.2">
      <c r="A41" s="140"/>
      <c r="B41" s="182" t="s">
        <v>262</v>
      </c>
      <c r="C41" s="182"/>
      <c r="D41" s="182"/>
      <c r="E41" s="182"/>
      <c r="F41" s="182"/>
      <c r="G41" s="142">
        <v>300</v>
      </c>
      <c r="H41" s="143">
        <v>3</v>
      </c>
      <c r="I41" s="143">
        <v>0</v>
      </c>
      <c r="J41" s="144">
        <v>0</v>
      </c>
      <c r="K41" s="135">
        <v>0</v>
      </c>
      <c r="L41" s="145">
        <v>126000</v>
      </c>
      <c r="M41" s="136">
        <v>0</v>
      </c>
      <c r="N41" s="136">
        <v>0</v>
      </c>
      <c r="O41" s="146">
        <v>0</v>
      </c>
      <c r="P41" s="137">
        <f>P42+P47</f>
        <v>378160</v>
      </c>
      <c r="Q41" s="138" t="e">
        <f>#REF!+Q42+Q47</f>
        <v>#REF!</v>
      </c>
      <c r="R41" s="138" t="e">
        <f>#REF!+R42+R47</f>
        <v>#REF!</v>
      </c>
      <c r="S41" s="137">
        <f>S42+S47</f>
        <v>420300</v>
      </c>
      <c r="T41" s="137">
        <f>T42+T47</f>
        <v>420600</v>
      </c>
      <c r="U41" s="139" t="s">
        <v>235</v>
      </c>
    </row>
    <row r="42" spans="1:21" ht="14.25" customHeight="1" x14ac:dyDescent="0.2">
      <c r="A42" s="140"/>
      <c r="B42" s="141"/>
      <c r="C42" s="131" t="s">
        <v>191</v>
      </c>
      <c r="D42" s="131"/>
      <c r="E42" s="131"/>
      <c r="F42" s="131"/>
      <c r="G42" s="132">
        <v>310</v>
      </c>
      <c r="H42" s="133">
        <v>3</v>
      </c>
      <c r="I42" s="133">
        <v>10</v>
      </c>
      <c r="J42" s="134">
        <v>0</v>
      </c>
      <c r="K42" s="135">
        <v>0</v>
      </c>
      <c r="L42" s="136">
        <v>95400</v>
      </c>
      <c r="M42" s="136">
        <v>0</v>
      </c>
      <c r="N42" s="136">
        <v>0</v>
      </c>
      <c r="O42" s="136">
        <v>0</v>
      </c>
      <c r="P42" s="137">
        <f t="shared" ref="P42:T43" si="4">P44</f>
        <v>375300</v>
      </c>
      <c r="Q42" s="138" t="e">
        <f t="shared" si="4"/>
        <v>#REF!</v>
      </c>
      <c r="R42" s="138" t="e">
        <f t="shared" si="4"/>
        <v>#REF!</v>
      </c>
      <c r="S42" s="137">
        <f t="shared" si="4"/>
        <v>390300</v>
      </c>
      <c r="T42" s="137">
        <f t="shared" si="4"/>
        <v>390600</v>
      </c>
      <c r="U42" s="139" t="s">
        <v>235</v>
      </c>
    </row>
    <row r="43" spans="1:21" ht="55.5" customHeight="1" x14ac:dyDescent="0.2">
      <c r="A43" s="140"/>
      <c r="B43" s="141"/>
      <c r="C43" s="148"/>
      <c r="D43" s="148"/>
      <c r="E43" s="148"/>
      <c r="F43" s="148" t="s">
        <v>237</v>
      </c>
      <c r="G43" s="132"/>
      <c r="H43" s="133">
        <v>3</v>
      </c>
      <c r="I43" s="133">
        <v>10</v>
      </c>
      <c r="J43" s="144">
        <v>6700000000</v>
      </c>
      <c r="K43" s="135">
        <v>0</v>
      </c>
      <c r="L43" s="136"/>
      <c r="M43" s="136"/>
      <c r="N43" s="136"/>
      <c r="O43" s="136"/>
      <c r="P43" s="137">
        <f t="shared" si="4"/>
        <v>375300</v>
      </c>
      <c r="Q43" s="138" t="e">
        <f t="shared" si="4"/>
        <v>#REF!</v>
      </c>
      <c r="R43" s="138" t="e">
        <f t="shared" si="4"/>
        <v>#REF!</v>
      </c>
      <c r="S43" s="137">
        <f t="shared" si="4"/>
        <v>390300</v>
      </c>
      <c r="T43" s="137">
        <f t="shared" si="4"/>
        <v>390600</v>
      </c>
      <c r="U43" s="139"/>
    </row>
    <row r="44" spans="1:21" ht="36" customHeight="1" x14ac:dyDescent="0.2">
      <c r="A44" s="140"/>
      <c r="B44" s="149"/>
      <c r="C44" s="148"/>
      <c r="D44" s="150" t="s">
        <v>263</v>
      </c>
      <c r="E44" s="150"/>
      <c r="F44" s="150"/>
      <c r="G44" s="132">
        <v>310</v>
      </c>
      <c r="H44" s="151">
        <v>3</v>
      </c>
      <c r="I44" s="151">
        <v>10</v>
      </c>
      <c r="J44" s="152">
        <v>6730000000</v>
      </c>
      <c r="K44" s="153">
        <v>0</v>
      </c>
      <c r="L44" s="136">
        <v>95400</v>
      </c>
      <c r="M44" s="136">
        <v>0</v>
      </c>
      <c r="N44" s="136">
        <v>0</v>
      </c>
      <c r="O44" s="136">
        <v>0</v>
      </c>
      <c r="P44" s="154">
        <f>P45</f>
        <v>375300</v>
      </c>
      <c r="Q44" s="155" t="e">
        <f>Q45</f>
        <v>#REF!</v>
      </c>
      <c r="R44" s="155" t="e">
        <f>R45</f>
        <v>#REF!</v>
      </c>
      <c r="S44" s="154">
        <f>S45</f>
        <v>390300</v>
      </c>
      <c r="T44" s="154">
        <f>T45</f>
        <v>390600</v>
      </c>
      <c r="U44" s="139" t="s">
        <v>235</v>
      </c>
    </row>
    <row r="45" spans="1:21" ht="34.5" customHeight="1" x14ac:dyDescent="0.2">
      <c r="A45" s="140"/>
      <c r="B45" s="149"/>
      <c r="C45" s="148"/>
      <c r="D45" s="159"/>
      <c r="E45" s="150" t="s">
        <v>264</v>
      </c>
      <c r="F45" s="150"/>
      <c r="G45" s="142">
        <v>310</v>
      </c>
      <c r="H45" s="151">
        <v>3</v>
      </c>
      <c r="I45" s="151">
        <v>10</v>
      </c>
      <c r="J45" s="152">
        <v>6730095020</v>
      </c>
      <c r="K45" s="153">
        <v>0</v>
      </c>
      <c r="L45" s="136">
        <v>95400</v>
      </c>
      <c r="M45" s="136">
        <v>0</v>
      </c>
      <c r="N45" s="136">
        <v>0</v>
      </c>
      <c r="O45" s="136">
        <v>0</v>
      </c>
      <c r="P45" s="154">
        <f>P46</f>
        <v>375300</v>
      </c>
      <c r="Q45" s="155" t="e">
        <f>#REF!+Q46</f>
        <v>#REF!</v>
      </c>
      <c r="R45" s="155" t="e">
        <f>#REF!+R46</f>
        <v>#REF!</v>
      </c>
      <c r="S45" s="154">
        <f>S46</f>
        <v>390300</v>
      </c>
      <c r="T45" s="154">
        <f>T46</f>
        <v>390600</v>
      </c>
      <c r="U45" s="139" t="s">
        <v>235</v>
      </c>
    </row>
    <row r="46" spans="1:21" ht="21.75" customHeight="1" x14ac:dyDescent="0.2">
      <c r="A46" s="140"/>
      <c r="B46" s="149"/>
      <c r="C46" s="148"/>
      <c r="D46" s="156"/>
      <c r="E46" s="159"/>
      <c r="F46" s="157" t="s">
        <v>245</v>
      </c>
      <c r="G46" s="142">
        <v>310</v>
      </c>
      <c r="H46" s="158">
        <v>3</v>
      </c>
      <c r="I46" s="158">
        <v>10</v>
      </c>
      <c r="J46" s="152">
        <v>6730095020</v>
      </c>
      <c r="K46" s="153" t="s">
        <v>246</v>
      </c>
      <c r="L46" s="145">
        <v>85000</v>
      </c>
      <c r="M46" s="136">
        <v>0</v>
      </c>
      <c r="N46" s="136">
        <v>0</v>
      </c>
      <c r="O46" s="146">
        <v>0</v>
      </c>
      <c r="P46" s="154">
        <v>375300</v>
      </c>
      <c r="Q46" s="155">
        <v>390300</v>
      </c>
      <c r="R46" s="155">
        <v>390300</v>
      </c>
      <c r="S46" s="154">
        <v>390300</v>
      </c>
      <c r="T46" s="154">
        <v>390600</v>
      </c>
      <c r="U46" s="139" t="s">
        <v>235</v>
      </c>
    </row>
    <row r="47" spans="1:21" ht="25.5" customHeight="1" x14ac:dyDescent="0.2">
      <c r="A47" s="140"/>
      <c r="B47" s="149"/>
      <c r="C47" s="201" t="s">
        <v>189</v>
      </c>
      <c r="D47" s="202"/>
      <c r="E47" s="202"/>
      <c r="F47" s="203"/>
      <c r="G47" s="163"/>
      <c r="H47" s="143">
        <v>3</v>
      </c>
      <c r="I47" s="143">
        <v>14</v>
      </c>
      <c r="J47" s="144">
        <v>0</v>
      </c>
      <c r="K47" s="135">
        <v>0</v>
      </c>
      <c r="L47" s="165"/>
      <c r="M47" s="166"/>
      <c r="N47" s="166"/>
      <c r="O47" s="167"/>
      <c r="P47" s="137">
        <f t="shared" ref="P47:T48" si="5">P49</f>
        <v>2860</v>
      </c>
      <c r="Q47" s="138">
        <f t="shared" si="5"/>
        <v>0</v>
      </c>
      <c r="R47" s="138">
        <f t="shared" si="5"/>
        <v>0</v>
      </c>
      <c r="S47" s="137">
        <f t="shared" si="5"/>
        <v>30000</v>
      </c>
      <c r="T47" s="137">
        <f t="shared" si="5"/>
        <v>30000</v>
      </c>
      <c r="U47" s="139"/>
    </row>
    <row r="48" spans="1:21" ht="46.5" customHeight="1" x14ac:dyDescent="0.2">
      <c r="A48" s="140"/>
      <c r="B48" s="149"/>
      <c r="C48" s="204"/>
      <c r="D48" s="204"/>
      <c r="E48" s="204"/>
      <c r="F48" s="148" t="s">
        <v>237</v>
      </c>
      <c r="G48" s="163"/>
      <c r="H48" s="143">
        <v>3</v>
      </c>
      <c r="I48" s="143">
        <v>14</v>
      </c>
      <c r="J48" s="144">
        <v>6700000000</v>
      </c>
      <c r="K48" s="135">
        <v>0</v>
      </c>
      <c r="L48" s="165"/>
      <c r="M48" s="166"/>
      <c r="N48" s="166"/>
      <c r="O48" s="167"/>
      <c r="P48" s="137">
        <f t="shared" si="5"/>
        <v>2860</v>
      </c>
      <c r="Q48" s="138">
        <f t="shared" si="5"/>
        <v>0</v>
      </c>
      <c r="R48" s="138">
        <f t="shared" si="5"/>
        <v>0</v>
      </c>
      <c r="S48" s="137">
        <f t="shared" si="5"/>
        <v>30000</v>
      </c>
      <c r="T48" s="137">
        <f t="shared" si="5"/>
        <v>30000</v>
      </c>
      <c r="U48" s="139"/>
    </row>
    <row r="49" spans="1:21" ht="37.5" customHeight="1" x14ac:dyDescent="0.2">
      <c r="A49" s="140"/>
      <c r="B49" s="149"/>
      <c r="C49" s="169"/>
      <c r="D49" s="173"/>
      <c r="E49" s="174"/>
      <c r="F49" s="205" t="s">
        <v>265</v>
      </c>
      <c r="G49" s="132"/>
      <c r="H49" s="151">
        <v>3</v>
      </c>
      <c r="I49" s="151">
        <v>14</v>
      </c>
      <c r="J49" s="152">
        <v>6740000000</v>
      </c>
      <c r="K49" s="153">
        <v>0</v>
      </c>
      <c r="L49" s="136"/>
      <c r="M49" s="136"/>
      <c r="N49" s="136"/>
      <c r="O49" s="136"/>
      <c r="P49" s="154">
        <f t="shared" ref="P49:T50" si="6">P50</f>
        <v>2860</v>
      </c>
      <c r="Q49" s="155">
        <f t="shared" si="6"/>
        <v>0</v>
      </c>
      <c r="R49" s="155">
        <f t="shared" si="6"/>
        <v>0</v>
      </c>
      <c r="S49" s="154">
        <f t="shared" si="6"/>
        <v>30000</v>
      </c>
      <c r="T49" s="154">
        <f t="shared" si="6"/>
        <v>30000</v>
      </c>
      <c r="U49" s="139"/>
    </row>
    <row r="50" spans="1:21" x14ac:dyDescent="0.2">
      <c r="A50" s="140"/>
      <c r="B50" s="149"/>
      <c r="C50" s="169"/>
      <c r="D50" s="173"/>
      <c r="E50" s="174"/>
      <c r="F50" s="205" t="s">
        <v>266</v>
      </c>
      <c r="G50" s="132"/>
      <c r="H50" s="151">
        <v>3</v>
      </c>
      <c r="I50" s="151">
        <v>14</v>
      </c>
      <c r="J50" s="152">
        <v>6740020040</v>
      </c>
      <c r="K50" s="153">
        <v>0</v>
      </c>
      <c r="L50" s="136"/>
      <c r="M50" s="136"/>
      <c r="N50" s="136"/>
      <c r="O50" s="136"/>
      <c r="P50" s="154">
        <f t="shared" si="6"/>
        <v>2860</v>
      </c>
      <c r="Q50" s="155">
        <f t="shared" si="6"/>
        <v>0</v>
      </c>
      <c r="R50" s="155">
        <f t="shared" si="6"/>
        <v>0</v>
      </c>
      <c r="S50" s="154">
        <f t="shared" si="6"/>
        <v>30000</v>
      </c>
      <c r="T50" s="154">
        <f t="shared" si="6"/>
        <v>30000</v>
      </c>
      <c r="U50" s="139"/>
    </row>
    <row r="51" spans="1:21" ht="21.75" customHeight="1" x14ac:dyDescent="0.2">
      <c r="A51" s="140"/>
      <c r="B51" s="149"/>
      <c r="C51" s="169"/>
      <c r="D51" s="173"/>
      <c r="E51" s="174"/>
      <c r="F51" s="157" t="s">
        <v>267</v>
      </c>
      <c r="G51" s="132"/>
      <c r="H51" s="151">
        <v>3</v>
      </c>
      <c r="I51" s="151">
        <v>14</v>
      </c>
      <c r="J51" s="152">
        <v>6740020040</v>
      </c>
      <c r="K51" s="153">
        <v>240</v>
      </c>
      <c r="L51" s="136"/>
      <c r="M51" s="136"/>
      <c r="N51" s="136"/>
      <c r="O51" s="136"/>
      <c r="P51" s="154">
        <v>2860</v>
      </c>
      <c r="Q51" s="155"/>
      <c r="R51" s="155"/>
      <c r="S51" s="154">
        <v>30000</v>
      </c>
      <c r="T51" s="154">
        <v>30000</v>
      </c>
      <c r="U51" s="139"/>
    </row>
    <row r="52" spans="1:21" ht="14.25" customHeight="1" x14ac:dyDescent="0.2">
      <c r="A52" s="140"/>
      <c r="B52" s="182" t="s">
        <v>268</v>
      </c>
      <c r="C52" s="182"/>
      <c r="D52" s="182"/>
      <c r="E52" s="182"/>
      <c r="F52" s="182"/>
      <c r="G52" s="142">
        <v>400</v>
      </c>
      <c r="H52" s="143">
        <v>4</v>
      </c>
      <c r="I52" s="143">
        <v>0</v>
      </c>
      <c r="J52" s="144">
        <v>0</v>
      </c>
      <c r="K52" s="135">
        <v>0</v>
      </c>
      <c r="L52" s="145">
        <v>1405800</v>
      </c>
      <c r="M52" s="136">
        <v>0</v>
      </c>
      <c r="N52" s="136">
        <v>0</v>
      </c>
      <c r="O52" s="146">
        <v>0</v>
      </c>
      <c r="P52" s="137">
        <f>P53</f>
        <v>2251024.52</v>
      </c>
      <c r="Q52" s="138">
        <f>Q53</f>
        <v>1047000</v>
      </c>
      <c r="R52" s="138">
        <f>R53</f>
        <v>1047000</v>
      </c>
      <c r="S52" s="137">
        <f>S53</f>
        <v>1123000</v>
      </c>
      <c r="T52" s="137">
        <f>T53</f>
        <v>1256000</v>
      </c>
      <c r="U52" s="139" t="s">
        <v>235</v>
      </c>
    </row>
    <row r="53" spans="1:21" ht="14.25" customHeight="1" x14ac:dyDescent="0.2">
      <c r="A53" s="140"/>
      <c r="B53" s="141"/>
      <c r="C53" s="131" t="s">
        <v>185</v>
      </c>
      <c r="D53" s="131"/>
      <c r="E53" s="131"/>
      <c r="F53" s="131"/>
      <c r="G53" s="142">
        <v>409</v>
      </c>
      <c r="H53" s="143">
        <v>4</v>
      </c>
      <c r="I53" s="143">
        <v>9</v>
      </c>
      <c r="J53" s="144">
        <v>0</v>
      </c>
      <c r="K53" s="135">
        <v>0</v>
      </c>
      <c r="L53" s="145">
        <v>1400000</v>
      </c>
      <c r="M53" s="136">
        <v>0</v>
      </c>
      <c r="N53" s="136">
        <v>0</v>
      </c>
      <c r="O53" s="146">
        <v>0</v>
      </c>
      <c r="P53" s="137">
        <f t="shared" ref="P53:T54" si="7">P55</f>
        <v>2251024.52</v>
      </c>
      <c r="Q53" s="138">
        <f t="shared" si="7"/>
        <v>1047000</v>
      </c>
      <c r="R53" s="138">
        <f t="shared" si="7"/>
        <v>1047000</v>
      </c>
      <c r="S53" s="137">
        <f t="shared" si="7"/>
        <v>1123000</v>
      </c>
      <c r="T53" s="137">
        <f t="shared" si="7"/>
        <v>1256000</v>
      </c>
      <c r="U53" s="139" t="s">
        <v>235</v>
      </c>
    </row>
    <row r="54" spans="1:21" ht="57.75" customHeight="1" x14ac:dyDescent="0.2">
      <c r="A54" s="140"/>
      <c r="B54" s="141"/>
      <c r="C54" s="147"/>
      <c r="D54" s="148"/>
      <c r="E54" s="148"/>
      <c r="F54" s="148" t="s">
        <v>237</v>
      </c>
      <c r="G54" s="142"/>
      <c r="H54" s="143">
        <v>4</v>
      </c>
      <c r="I54" s="143">
        <v>9</v>
      </c>
      <c r="J54" s="144">
        <v>6700000000</v>
      </c>
      <c r="K54" s="135">
        <v>0</v>
      </c>
      <c r="L54" s="145"/>
      <c r="M54" s="136"/>
      <c r="N54" s="136"/>
      <c r="O54" s="146"/>
      <c r="P54" s="137">
        <f>P56</f>
        <v>2251024.52</v>
      </c>
      <c r="Q54" s="138">
        <f t="shared" si="7"/>
        <v>1047000</v>
      </c>
      <c r="R54" s="138">
        <f t="shared" si="7"/>
        <v>1047000</v>
      </c>
      <c r="S54" s="137">
        <f t="shared" si="7"/>
        <v>1123000</v>
      </c>
      <c r="T54" s="137">
        <f t="shared" si="7"/>
        <v>1256000</v>
      </c>
      <c r="U54" s="139"/>
    </row>
    <row r="55" spans="1:21" ht="26.25" customHeight="1" x14ac:dyDescent="0.2">
      <c r="A55" s="140"/>
      <c r="B55" s="149"/>
      <c r="C55" s="147"/>
      <c r="D55" s="150" t="s">
        <v>269</v>
      </c>
      <c r="E55" s="150"/>
      <c r="F55" s="150"/>
      <c r="G55" s="132">
        <v>409</v>
      </c>
      <c r="H55" s="151">
        <v>4</v>
      </c>
      <c r="I55" s="151">
        <v>9</v>
      </c>
      <c r="J55" s="152">
        <v>6750000000</v>
      </c>
      <c r="K55" s="153">
        <v>0</v>
      </c>
      <c r="L55" s="136">
        <v>1400000</v>
      </c>
      <c r="M55" s="136">
        <v>0</v>
      </c>
      <c r="N55" s="136">
        <v>0</v>
      </c>
      <c r="O55" s="136">
        <v>0</v>
      </c>
      <c r="P55" s="154">
        <f>P56</f>
        <v>2251024.52</v>
      </c>
      <c r="Q55" s="155">
        <f t="shared" ref="Q55:T56" si="8">Q56</f>
        <v>1047000</v>
      </c>
      <c r="R55" s="155">
        <f t="shared" si="8"/>
        <v>1047000</v>
      </c>
      <c r="S55" s="154">
        <f t="shared" si="8"/>
        <v>1123000</v>
      </c>
      <c r="T55" s="154">
        <f t="shared" si="8"/>
        <v>1256000</v>
      </c>
      <c r="U55" s="139" t="s">
        <v>235</v>
      </c>
    </row>
    <row r="56" spans="1:21" ht="28.5" customHeight="1" x14ac:dyDescent="0.2">
      <c r="A56" s="140"/>
      <c r="B56" s="149"/>
      <c r="C56" s="148"/>
      <c r="D56" s="156"/>
      <c r="E56" s="150" t="s">
        <v>270</v>
      </c>
      <c r="F56" s="150"/>
      <c r="G56" s="132">
        <v>409</v>
      </c>
      <c r="H56" s="151">
        <v>4</v>
      </c>
      <c r="I56" s="151">
        <v>9</v>
      </c>
      <c r="J56" s="152">
        <v>6750095280</v>
      </c>
      <c r="K56" s="153">
        <v>0</v>
      </c>
      <c r="L56" s="136">
        <v>900000</v>
      </c>
      <c r="M56" s="136">
        <v>0</v>
      </c>
      <c r="N56" s="136">
        <v>0</v>
      </c>
      <c r="O56" s="136">
        <v>0</v>
      </c>
      <c r="P56" s="154">
        <f>P57</f>
        <v>2251024.52</v>
      </c>
      <c r="Q56" s="155">
        <f t="shared" si="8"/>
        <v>1047000</v>
      </c>
      <c r="R56" s="155">
        <f t="shared" si="8"/>
        <v>1047000</v>
      </c>
      <c r="S56" s="154">
        <f t="shared" si="8"/>
        <v>1123000</v>
      </c>
      <c r="T56" s="154">
        <f t="shared" si="8"/>
        <v>1256000</v>
      </c>
      <c r="U56" s="139" t="s">
        <v>235</v>
      </c>
    </row>
    <row r="57" spans="1:21" ht="21.75" customHeight="1" x14ac:dyDescent="0.2">
      <c r="A57" s="140"/>
      <c r="B57" s="149"/>
      <c r="C57" s="148"/>
      <c r="D57" s="156"/>
      <c r="E57" s="156"/>
      <c r="F57" s="157" t="s">
        <v>245</v>
      </c>
      <c r="G57" s="132">
        <v>409</v>
      </c>
      <c r="H57" s="151">
        <v>4</v>
      </c>
      <c r="I57" s="151">
        <v>9</v>
      </c>
      <c r="J57" s="152">
        <v>6750095280</v>
      </c>
      <c r="K57" s="153" t="s">
        <v>246</v>
      </c>
      <c r="L57" s="136">
        <v>900000</v>
      </c>
      <c r="M57" s="136">
        <v>0</v>
      </c>
      <c r="N57" s="136">
        <v>0</v>
      </c>
      <c r="O57" s="136">
        <v>0</v>
      </c>
      <c r="P57" s="154">
        <v>2251024.52</v>
      </c>
      <c r="Q57" s="155">
        <v>1047000</v>
      </c>
      <c r="R57" s="155">
        <v>1047000</v>
      </c>
      <c r="S57" s="154">
        <v>1123000</v>
      </c>
      <c r="T57" s="154">
        <v>1256000</v>
      </c>
      <c r="U57" s="139" t="s">
        <v>235</v>
      </c>
    </row>
    <row r="58" spans="1:21" ht="14.25" customHeight="1" x14ac:dyDescent="0.2">
      <c r="A58" s="140"/>
      <c r="B58" s="182" t="s">
        <v>271</v>
      </c>
      <c r="C58" s="182"/>
      <c r="D58" s="182"/>
      <c r="E58" s="182"/>
      <c r="F58" s="182"/>
      <c r="G58" s="142">
        <v>500</v>
      </c>
      <c r="H58" s="143">
        <v>5</v>
      </c>
      <c r="I58" s="143">
        <v>0</v>
      </c>
      <c r="J58" s="144">
        <v>0</v>
      </c>
      <c r="K58" s="135">
        <v>0</v>
      </c>
      <c r="L58" s="145">
        <v>2945500</v>
      </c>
      <c r="M58" s="136">
        <v>0</v>
      </c>
      <c r="N58" s="136">
        <v>0</v>
      </c>
      <c r="O58" s="146">
        <v>0</v>
      </c>
      <c r="P58" s="137">
        <f>P59</f>
        <v>2278470.13</v>
      </c>
      <c r="Q58" s="138" t="e">
        <f>#REF!+Q59</f>
        <v>#REF!</v>
      </c>
      <c r="R58" s="138" t="e">
        <f>#REF!+R59</f>
        <v>#REF!</v>
      </c>
      <c r="S58" s="137">
        <f>S59</f>
        <v>2982160</v>
      </c>
      <c r="T58" s="137">
        <f>T59</f>
        <v>2547760</v>
      </c>
      <c r="U58" s="139" t="s">
        <v>235</v>
      </c>
    </row>
    <row r="59" spans="1:21" ht="14.25" customHeight="1" x14ac:dyDescent="0.2">
      <c r="A59" s="140"/>
      <c r="B59" s="141"/>
      <c r="C59" s="131" t="s">
        <v>175</v>
      </c>
      <c r="D59" s="131"/>
      <c r="E59" s="131"/>
      <c r="F59" s="131"/>
      <c r="G59" s="142">
        <v>503</v>
      </c>
      <c r="H59" s="143">
        <v>5</v>
      </c>
      <c r="I59" s="143">
        <v>3</v>
      </c>
      <c r="J59" s="144">
        <v>0</v>
      </c>
      <c r="K59" s="135">
        <v>0</v>
      </c>
      <c r="L59" s="145">
        <v>2861300</v>
      </c>
      <c r="M59" s="136">
        <v>0</v>
      </c>
      <c r="N59" s="136">
        <v>0</v>
      </c>
      <c r="O59" s="146">
        <v>0</v>
      </c>
      <c r="P59" s="137">
        <f t="shared" ref="P59:T60" si="9">P61</f>
        <v>2278470.13</v>
      </c>
      <c r="Q59" s="138">
        <f t="shared" si="9"/>
        <v>2401400</v>
      </c>
      <c r="R59" s="138">
        <f t="shared" si="9"/>
        <v>2401400</v>
      </c>
      <c r="S59" s="137">
        <f t="shared" si="9"/>
        <v>2982160</v>
      </c>
      <c r="T59" s="137">
        <f t="shared" si="9"/>
        <v>2547760</v>
      </c>
      <c r="U59" s="139" t="s">
        <v>235</v>
      </c>
    </row>
    <row r="60" spans="1:21" ht="56.25" customHeight="1" x14ac:dyDescent="0.2">
      <c r="A60" s="140"/>
      <c r="B60" s="141"/>
      <c r="C60" s="147"/>
      <c r="D60" s="148"/>
      <c r="E60" s="148"/>
      <c r="F60" s="148" t="s">
        <v>237</v>
      </c>
      <c r="G60" s="142"/>
      <c r="H60" s="143">
        <v>5</v>
      </c>
      <c r="I60" s="143">
        <v>3</v>
      </c>
      <c r="J60" s="144">
        <v>6700000000</v>
      </c>
      <c r="K60" s="135">
        <v>0</v>
      </c>
      <c r="L60" s="145"/>
      <c r="M60" s="136"/>
      <c r="N60" s="136"/>
      <c r="O60" s="146"/>
      <c r="P60" s="137">
        <f t="shared" si="9"/>
        <v>2278470.13</v>
      </c>
      <c r="Q60" s="138">
        <f t="shared" si="9"/>
        <v>2401400</v>
      </c>
      <c r="R60" s="138">
        <f t="shared" si="9"/>
        <v>2401400</v>
      </c>
      <c r="S60" s="137">
        <f t="shared" si="9"/>
        <v>2982160</v>
      </c>
      <c r="T60" s="137">
        <f t="shared" si="9"/>
        <v>2547760</v>
      </c>
      <c r="U60" s="139"/>
    </row>
    <row r="61" spans="1:21" ht="27" customHeight="1" x14ac:dyDescent="0.2">
      <c r="A61" s="140"/>
      <c r="B61" s="149"/>
      <c r="C61" s="147"/>
      <c r="D61" s="150" t="s">
        <v>272</v>
      </c>
      <c r="E61" s="150"/>
      <c r="F61" s="150"/>
      <c r="G61" s="132">
        <v>503</v>
      </c>
      <c r="H61" s="151">
        <v>5</v>
      </c>
      <c r="I61" s="151">
        <v>3</v>
      </c>
      <c r="J61" s="152">
        <v>6760000000</v>
      </c>
      <c r="K61" s="153">
        <v>0</v>
      </c>
      <c r="L61" s="136">
        <v>2861300</v>
      </c>
      <c r="M61" s="136">
        <v>0</v>
      </c>
      <c r="N61" s="136">
        <v>0</v>
      </c>
      <c r="O61" s="136">
        <v>0</v>
      </c>
      <c r="P61" s="154">
        <f>P62</f>
        <v>2278470.13</v>
      </c>
      <c r="Q61" s="155">
        <f t="shared" ref="Q61:T62" si="10">Q62</f>
        <v>2401400</v>
      </c>
      <c r="R61" s="155">
        <f t="shared" si="10"/>
        <v>2401400</v>
      </c>
      <c r="S61" s="154">
        <f t="shared" si="10"/>
        <v>2982160</v>
      </c>
      <c r="T61" s="154">
        <f t="shared" si="10"/>
        <v>2547760</v>
      </c>
      <c r="U61" s="139" t="s">
        <v>235</v>
      </c>
    </row>
    <row r="62" spans="1:21" ht="22.5" customHeight="1" x14ac:dyDescent="0.2">
      <c r="A62" s="140"/>
      <c r="B62" s="149"/>
      <c r="C62" s="148"/>
      <c r="D62" s="156"/>
      <c r="E62" s="150" t="s">
        <v>273</v>
      </c>
      <c r="F62" s="150"/>
      <c r="G62" s="132">
        <v>503</v>
      </c>
      <c r="H62" s="151">
        <v>5</v>
      </c>
      <c r="I62" s="151">
        <v>3</v>
      </c>
      <c r="J62" s="152">
        <v>6760095310</v>
      </c>
      <c r="K62" s="153">
        <v>0</v>
      </c>
      <c r="L62" s="136">
        <v>2861300</v>
      </c>
      <c r="M62" s="136">
        <v>0</v>
      </c>
      <c r="N62" s="136">
        <v>0</v>
      </c>
      <c r="O62" s="136">
        <v>0</v>
      </c>
      <c r="P62" s="154">
        <f>P63</f>
        <v>2278470.13</v>
      </c>
      <c r="Q62" s="155">
        <f t="shared" si="10"/>
        <v>2401400</v>
      </c>
      <c r="R62" s="155">
        <f t="shared" si="10"/>
        <v>2401400</v>
      </c>
      <c r="S62" s="154">
        <f t="shared" si="10"/>
        <v>2982160</v>
      </c>
      <c r="T62" s="154">
        <f t="shared" si="10"/>
        <v>2547760</v>
      </c>
      <c r="U62" s="139" t="s">
        <v>235</v>
      </c>
    </row>
    <row r="63" spans="1:21" ht="21.75" customHeight="1" x14ac:dyDescent="0.2">
      <c r="A63" s="140"/>
      <c r="B63" s="149"/>
      <c r="C63" s="148"/>
      <c r="D63" s="156"/>
      <c r="E63" s="159"/>
      <c r="F63" s="157" t="s">
        <v>245</v>
      </c>
      <c r="G63" s="142">
        <v>503</v>
      </c>
      <c r="H63" s="158">
        <v>5</v>
      </c>
      <c r="I63" s="158">
        <v>3</v>
      </c>
      <c r="J63" s="152">
        <v>6760095310</v>
      </c>
      <c r="K63" s="153" t="s">
        <v>246</v>
      </c>
      <c r="L63" s="145">
        <v>2861300</v>
      </c>
      <c r="M63" s="136">
        <v>0</v>
      </c>
      <c r="N63" s="136">
        <v>0</v>
      </c>
      <c r="O63" s="146">
        <v>0</v>
      </c>
      <c r="P63" s="154">
        <v>2278470.13</v>
      </c>
      <c r="Q63" s="155">
        <v>2401400</v>
      </c>
      <c r="R63" s="155">
        <v>2401400</v>
      </c>
      <c r="S63" s="154">
        <v>2982160</v>
      </c>
      <c r="T63" s="154">
        <v>2547760</v>
      </c>
      <c r="U63" s="139" t="s">
        <v>235</v>
      </c>
    </row>
    <row r="64" spans="1:21" ht="14.25" customHeight="1" x14ac:dyDescent="0.2">
      <c r="A64" s="140"/>
      <c r="B64" s="206" t="s">
        <v>274</v>
      </c>
      <c r="C64" s="206"/>
      <c r="D64" s="206"/>
      <c r="E64" s="206"/>
      <c r="F64" s="206"/>
      <c r="G64" s="184">
        <v>800</v>
      </c>
      <c r="H64" s="185">
        <v>8</v>
      </c>
      <c r="I64" s="185">
        <v>0</v>
      </c>
      <c r="J64" s="186">
        <v>0</v>
      </c>
      <c r="K64" s="187">
        <v>0</v>
      </c>
      <c r="L64" s="188">
        <v>3431800</v>
      </c>
      <c r="M64" s="189">
        <v>0</v>
      </c>
      <c r="N64" s="189">
        <v>0</v>
      </c>
      <c r="O64" s="190">
        <v>0</v>
      </c>
      <c r="P64" s="137">
        <f>P65</f>
        <v>2648905</v>
      </c>
      <c r="Q64" s="207" t="e">
        <f>Q65</f>
        <v>#REF!</v>
      </c>
      <c r="R64" s="207" t="e">
        <f>R65</f>
        <v>#REF!</v>
      </c>
      <c r="S64" s="137">
        <f>S65</f>
        <v>2619200</v>
      </c>
      <c r="T64" s="137">
        <f>T65</f>
        <v>2629200</v>
      </c>
      <c r="U64" s="139" t="s">
        <v>235</v>
      </c>
    </row>
    <row r="65" spans="1:21" ht="14.25" customHeight="1" x14ac:dyDescent="0.2">
      <c r="A65" s="140"/>
      <c r="B65" s="141"/>
      <c r="C65" s="131" t="s">
        <v>171</v>
      </c>
      <c r="D65" s="131"/>
      <c r="E65" s="131"/>
      <c r="F65" s="131"/>
      <c r="G65" s="142">
        <v>801</v>
      </c>
      <c r="H65" s="143">
        <v>8</v>
      </c>
      <c r="I65" s="143">
        <v>1</v>
      </c>
      <c r="J65" s="144">
        <v>0</v>
      </c>
      <c r="K65" s="135">
        <v>0</v>
      </c>
      <c r="L65" s="145">
        <v>3431800</v>
      </c>
      <c r="M65" s="136">
        <v>0</v>
      </c>
      <c r="N65" s="136">
        <v>0</v>
      </c>
      <c r="O65" s="146">
        <v>0</v>
      </c>
      <c r="P65" s="137">
        <f>P67</f>
        <v>2648905</v>
      </c>
      <c r="Q65" s="138" t="e">
        <f>Q67</f>
        <v>#REF!</v>
      </c>
      <c r="R65" s="138" t="e">
        <f>R67</f>
        <v>#REF!</v>
      </c>
      <c r="S65" s="137">
        <f>S67</f>
        <v>2619200</v>
      </c>
      <c r="T65" s="137">
        <f>T67</f>
        <v>2629200</v>
      </c>
      <c r="U65" s="139" t="s">
        <v>235</v>
      </c>
    </row>
    <row r="66" spans="1:21" ht="54.75" customHeight="1" x14ac:dyDescent="0.2">
      <c r="A66" s="140"/>
      <c r="B66" s="141"/>
      <c r="C66" s="147"/>
      <c r="D66" s="148"/>
      <c r="E66" s="148"/>
      <c r="F66" s="148" t="s">
        <v>237</v>
      </c>
      <c r="G66" s="142"/>
      <c r="H66" s="143">
        <v>8</v>
      </c>
      <c r="I66" s="143">
        <v>1</v>
      </c>
      <c r="J66" s="144">
        <v>6700000000</v>
      </c>
      <c r="K66" s="135">
        <v>0</v>
      </c>
      <c r="L66" s="145"/>
      <c r="M66" s="136"/>
      <c r="N66" s="136"/>
      <c r="O66" s="146"/>
      <c r="P66" s="137">
        <f>P67</f>
        <v>2648905</v>
      </c>
      <c r="Q66" s="138">
        <f>Q70</f>
        <v>570000</v>
      </c>
      <c r="R66" s="138">
        <f>R70</f>
        <v>570000</v>
      </c>
      <c r="S66" s="137">
        <f>S67</f>
        <v>2619200</v>
      </c>
      <c r="T66" s="137">
        <f>T67</f>
        <v>2629200</v>
      </c>
      <c r="U66" s="139"/>
    </row>
    <row r="67" spans="1:21" ht="29.25" customHeight="1" x14ac:dyDescent="0.2">
      <c r="A67" s="140"/>
      <c r="B67" s="149"/>
      <c r="C67" s="147"/>
      <c r="D67" s="150" t="s">
        <v>275</v>
      </c>
      <c r="E67" s="150"/>
      <c r="F67" s="150"/>
      <c r="G67" s="132">
        <v>801</v>
      </c>
      <c r="H67" s="151">
        <v>8</v>
      </c>
      <c r="I67" s="151">
        <v>1</v>
      </c>
      <c r="J67" s="152">
        <v>6770000000</v>
      </c>
      <c r="K67" s="153">
        <v>0</v>
      </c>
      <c r="L67" s="136">
        <v>606000</v>
      </c>
      <c r="M67" s="136">
        <v>0</v>
      </c>
      <c r="N67" s="136">
        <v>0</v>
      </c>
      <c r="O67" s="136">
        <v>0</v>
      </c>
      <c r="P67" s="154">
        <f>P69+P71</f>
        <v>2648905</v>
      </c>
      <c r="Q67" s="155" t="e">
        <f>Q70+#REF!</f>
        <v>#REF!</v>
      </c>
      <c r="R67" s="155" t="e">
        <f>R70+#REF!</f>
        <v>#REF!</v>
      </c>
      <c r="S67" s="154">
        <f>S70+S68</f>
        <v>2619200</v>
      </c>
      <c r="T67" s="154">
        <f>T68+T70</f>
        <v>2629200</v>
      </c>
      <c r="U67" s="139" t="s">
        <v>235</v>
      </c>
    </row>
    <row r="68" spans="1:21" ht="48" customHeight="1" x14ac:dyDescent="0.2">
      <c r="A68" s="140"/>
      <c r="B68" s="149"/>
      <c r="C68" s="147"/>
      <c r="D68" s="156"/>
      <c r="E68" s="156"/>
      <c r="F68" s="150" t="s">
        <v>276</v>
      </c>
      <c r="G68" s="150"/>
      <c r="H68" s="151">
        <v>8</v>
      </c>
      <c r="I68" s="151">
        <v>1</v>
      </c>
      <c r="J68" s="152">
        <v>6770075080</v>
      </c>
      <c r="K68" s="153">
        <v>0</v>
      </c>
      <c r="L68" s="136"/>
      <c r="M68" s="136"/>
      <c r="N68" s="136"/>
      <c r="O68" s="136"/>
      <c r="P68" s="154">
        <f>P69</f>
        <v>2009200</v>
      </c>
      <c r="Q68" s="155"/>
      <c r="R68" s="155"/>
      <c r="S68" s="154">
        <f>S69</f>
        <v>2009200</v>
      </c>
      <c r="T68" s="154">
        <f>T69</f>
        <v>2009200</v>
      </c>
      <c r="U68" s="139"/>
    </row>
    <row r="69" spans="1:21" x14ac:dyDescent="0.2">
      <c r="A69" s="140"/>
      <c r="B69" s="149"/>
      <c r="C69" s="147"/>
      <c r="D69" s="156"/>
      <c r="E69" s="156"/>
      <c r="F69" s="205" t="s">
        <v>37</v>
      </c>
      <c r="G69" s="156"/>
      <c r="H69" s="151">
        <v>8</v>
      </c>
      <c r="I69" s="151">
        <v>1</v>
      </c>
      <c r="J69" s="152">
        <v>6770075080</v>
      </c>
      <c r="K69" s="208">
        <v>540</v>
      </c>
      <c r="L69" s="208"/>
      <c r="M69" s="208"/>
      <c r="N69" s="208"/>
      <c r="O69" s="208"/>
      <c r="P69" s="209">
        <v>2009200</v>
      </c>
      <c r="Q69" s="210">
        <v>2009200</v>
      </c>
      <c r="R69" s="210">
        <v>2009200</v>
      </c>
      <c r="S69" s="209">
        <v>2009200</v>
      </c>
      <c r="T69" s="209">
        <v>2009200</v>
      </c>
      <c r="U69" s="139"/>
    </row>
    <row r="70" spans="1:21" ht="40.5" customHeight="1" x14ac:dyDescent="0.2">
      <c r="A70" s="140"/>
      <c r="B70" s="149"/>
      <c r="C70" s="148"/>
      <c r="D70" s="156"/>
      <c r="E70" s="150" t="s">
        <v>277</v>
      </c>
      <c r="F70" s="150"/>
      <c r="G70" s="132">
        <v>801</v>
      </c>
      <c r="H70" s="151">
        <v>8</v>
      </c>
      <c r="I70" s="151">
        <v>1</v>
      </c>
      <c r="J70" s="152">
        <v>6770095220</v>
      </c>
      <c r="K70" s="153">
        <v>0</v>
      </c>
      <c r="L70" s="136">
        <v>606000</v>
      </c>
      <c r="M70" s="136">
        <v>0</v>
      </c>
      <c r="N70" s="136">
        <v>0</v>
      </c>
      <c r="O70" s="136">
        <v>0</v>
      </c>
      <c r="P70" s="154">
        <f>P71</f>
        <v>639705</v>
      </c>
      <c r="Q70" s="155">
        <f>Q71</f>
        <v>570000</v>
      </c>
      <c r="R70" s="155">
        <f>R71</f>
        <v>570000</v>
      </c>
      <c r="S70" s="154">
        <f>S71</f>
        <v>610000</v>
      </c>
      <c r="T70" s="154">
        <f>T71</f>
        <v>620000</v>
      </c>
      <c r="U70" s="139" t="s">
        <v>235</v>
      </c>
    </row>
    <row r="71" spans="1:21" ht="26.25" customHeight="1" x14ac:dyDescent="0.2">
      <c r="A71" s="140"/>
      <c r="B71" s="211"/>
      <c r="C71" s="212"/>
      <c r="D71" s="156"/>
      <c r="E71" s="156"/>
      <c r="F71" s="156" t="s">
        <v>245</v>
      </c>
      <c r="G71" s="132"/>
      <c r="H71" s="151">
        <v>8</v>
      </c>
      <c r="I71" s="151">
        <v>1</v>
      </c>
      <c r="J71" s="152">
        <v>6770095220</v>
      </c>
      <c r="K71" s="153" t="s">
        <v>246</v>
      </c>
      <c r="L71" s="136">
        <v>606000</v>
      </c>
      <c r="M71" s="136">
        <v>0</v>
      </c>
      <c r="N71" s="136">
        <v>0</v>
      </c>
      <c r="O71" s="136">
        <v>0</v>
      </c>
      <c r="P71" s="154">
        <v>639705</v>
      </c>
      <c r="Q71" s="155">
        <v>570000</v>
      </c>
      <c r="R71" s="155">
        <v>570000</v>
      </c>
      <c r="S71" s="154">
        <v>610000</v>
      </c>
      <c r="T71" s="154">
        <v>620000</v>
      </c>
      <c r="U71" s="139"/>
    </row>
    <row r="72" spans="1:21" ht="17.25" customHeight="1" x14ac:dyDescent="0.2">
      <c r="A72" s="130"/>
      <c r="B72" s="201" t="s">
        <v>169</v>
      </c>
      <c r="C72" s="202"/>
      <c r="D72" s="202"/>
      <c r="E72" s="202"/>
      <c r="F72" s="203"/>
      <c r="G72" s="213"/>
      <c r="H72" s="133">
        <v>10</v>
      </c>
      <c r="I72" s="133">
        <v>0</v>
      </c>
      <c r="J72" s="214">
        <v>0</v>
      </c>
      <c r="K72" s="215">
        <v>0</v>
      </c>
      <c r="L72" s="216"/>
      <c r="M72" s="216"/>
      <c r="N72" s="216"/>
      <c r="O72" s="216"/>
      <c r="P72" s="217">
        <f>P73</f>
        <v>166541.60999999999</v>
      </c>
      <c r="Q72" s="218" t="e">
        <f>#REF!</f>
        <v>#REF!</v>
      </c>
      <c r="R72" s="218" t="e">
        <f>#REF!</f>
        <v>#REF!</v>
      </c>
      <c r="S72" s="217">
        <f t="shared" ref="S72:T76" si="11">S73</f>
        <v>182000</v>
      </c>
      <c r="T72" s="217">
        <f t="shared" si="11"/>
        <v>184000</v>
      </c>
      <c r="U72" s="139"/>
    </row>
    <row r="73" spans="1:21" ht="17.25" customHeight="1" x14ac:dyDescent="0.2">
      <c r="A73" s="130"/>
      <c r="B73" s="219"/>
      <c r="C73" s="204"/>
      <c r="D73" s="204"/>
      <c r="E73" s="204"/>
      <c r="F73" s="220" t="s">
        <v>167</v>
      </c>
      <c r="G73" s="213"/>
      <c r="H73" s="133">
        <v>10</v>
      </c>
      <c r="I73" s="133">
        <v>1</v>
      </c>
      <c r="J73" s="214">
        <v>0</v>
      </c>
      <c r="K73" s="215">
        <v>0</v>
      </c>
      <c r="L73" s="216"/>
      <c r="M73" s="216"/>
      <c r="N73" s="216"/>
      <c r="O73" s="216"/>
      <c r="P73" s="137">
        <f>P74</f>
        <v>166541.60999999999</v>
      </c>
      <c r="Q73" s="218"/>
      <c r="R73" s="218"/>
      <c r="S73" s="217">
        <f t="shared" si="11"/>
        <v>182000</v>
      </c>
      <c r="T73" s="217">
        <f t="shared" si="11"/>
        <v>184000</v>
      </c>
      <c r="U73" s="139"/>
    </row>
    <row r="74" spans="1:21" ht="45.75" customHeight="1" x14ac:dyDescent="0.2">
      <c r="A74" s="130"/>
      <c r="B74" s="219"/>
      <c r="C74" s="204"/>
      <c r="D74" s="204"/>
      <c r="E74" s="204"/>
      <c r="F74" s="148" t="s">
        <v>237</v>
      </c>
      <c r="G74" s="213"/>
      <c r="H74" s="133">
        <v>10</v>
      </c>
      <c r="I74" s="133">
        <v>1</v>
      </c>
      <c r="J74" s="214">
        <v>6700000000</v>
      </c>
      <c r="K74" s="215">
        <v>0</v>
      </c>
      <c r="L74" s="216"/>
      <c r="M74" s="216"/>
      <c r="N74" s="216"/>
      <c r="O74" s="216"/>
      <c r="P74" s="137">
        <f>P75</f>
        <v>166541.60999999999</v>
      </c>
      <c r="Q74" s="218"/>
      <c r="R74" s="218"/>
      <c r="S74" s="217">
        <f t="shared" si="11"/>
        <v>182000</v>
      </c>
      <c r="T74" s="217">
        <f t="shared" si="11"/>
        <v>184000</v>
      </c>
      <c r="U74" s="139"/>
    </row>
    <row r="75" spans="1:21" ht="39.75" customHeight="1" x14ac:dyDescent="0.2">
      <c r="A75" s="130"/>
      <c r="B75" s="219"/>
      <c r="C75" s="204"/>
      <c r="D75" s="204"/>
      <c r="E75" s="204"/>
      <c r="F75" s="221" t="s">
        <v>278</v>
      </c>
      <c r="G75" s="213"/>
      <c r="H75" s="133">
        <v>10</v>
      </c>
      <c r="I75" s="133">
        <v>1</v>
      </c>
      <c r="J75" s="222">
        <v>6710000000</v>
      </c>
      <c r="K75" s="215">
        <v>0</v>
      </c>
      <c r="L75" s="216"/>
      <c r="M75" s="216"/>
      <c r="N75" s="216"/>
      <c r="O75" s="216"/>
      <c r="P75" s="137">
        <f>P76</f>
        <v>166541.60999999999</v>
      </c>
      <c r="Q75" s="218"/>
      <c r="R75" s="218"/>
      <c r="S75" s="217">
        <f t="shared" si="11"/>
        <v>182000</v>
      </c>
      <c r="T75" s="217">
        <f t="shared" si="11"/>
        <v>184000</v>
      </c>
      <c r="U75" s="139"/>
    </row>
    <row r="76" spans="1:21" ht="26.25" customHeight="1" x14ac:dyDescent="0.2">
      <c r="A76" s="130"/>
      <c r="B76" s="219"/>
      <c r="C76" s="223"/>
      <c r="D76" s="223"/>
      <c r="E76" s="223"/>
      <c r="F76" s="221" t="s">
        <v>279</v>
      </c>
      <c r="G76" s="132"/>
      <c r="H76" s="151">
        <v>10</v>
      </c>
      <c r="I76" s="151">
        <v>1</v>
      </c>
      <c r="J76" s="152">
        <v>6710025050</v>
      </c>
      <c r="K76" s="224">
        <v>0</v>
      </c>
      <c r="L76" s="216"/>
      <c r="M76" s="216"/>
      <c r="N76" s="216"/>
      <c r="O76" s="216"/>
      <c r="P76" s="154">
        <f>P77</f>
        <v>166541.60999999999</v>
      </c>
      <c r="Q76" s="225"/>
      <c r="R76" s="225"/>
      <c r="S76" s="209">
        <f t="shared" si="11"/>
        <v>182000</v>
      </c>
      <c r="T76" s="209">
        <f t="shared" si="11"/>
        <v>184000</v>
      </c>
      <c r="U76" s="139"/>
    </row>
    <row r="77" spans="1:21" ht="14.25" customHeight="1" x14ac:dyDescent="0.2">
      <c r="A77" s="130"/>
      <c r="B77" s="219"/>
      <c r="C77" s="223"/>
      <c r="D77" s="223"/>
      <c r="E77" s="223"/>
      <c r="F77" s="221" t="s">
        <v>280</v>
      </c>
      <c r="G77" s="132"/>
      <c r="H77" s="151">
        <v>10</v>
      </c>
      <c r="I77" s="151">
        <v>1</v>
      </c>
      <c r="J77" s="152">
        <v>6710025050</v>
      </c>
      <c r="K77" s="224">
        <v>310</v>
      </c>
      <c r="L77" s="216"/>
      <c r="M77" s="216"/>
      <c r="N77" s="216"/>
      <c r="O77" s="216"/>
      <c r="P77" s="154">
        <v>166541.60999999999</v>
      </c>
      <c r="Q77" s="225"/>
      <c r="R77" s="225"/>
      <c r="S77" s="209">
        <v>182000</v>
      </c>
      <c r="T77" s="209">
        <v>184000</v>
      </c>
      <c r="U77" s="139"/>
    </row>
    <row r="78" spans="1:21" ht="15" customHeight="1" x14ac:dyDescent="0.2">
      <c r="A78" s="107"/>
      <c r="B78" s="226" t="s">
        <v>281</v>
      </c>
      <c r="C78" s="227"/>
      <c r="D78" s="227"/>
      <c r="E78" s="227"/>
      <c r="F78" s="228"/>
      <c r="G78" s="229">
        <v>0</v>
      </c>
      <c r="H78" s="229"/>
      <c r="I78" s="229"/>
      <c r="J78" s="230"/>
      <c r="K78" s="231"/>
      <c r="L78" s="138">
        <v>10851700</v>
      </c>
      <c r="M78" s="138">
        <v>0</v>
      </c>
      <c r="N78" s="138">
        <v>0</v>
      </c>
      <c r="O78" s="138">
        <v>0</v>
      </c>
      <c r="P78" s="137">
        <f>P7+P34+P41+P52+P58+P64+P72</f>
        <v>12631140</v>
      </c>
      <c r="Q78" s="138" t="e">
        <f>Q7+Q34+Q41+Q52+Q58+Q64+Q72</f>
        <v>#REF!</v>
      </c>
      <c r="R78" s="138" t="e">
        <f>R7+R34+R41+R52+R58+R64+R72</f>
        <v>#REF!</v>
      </c>
      <c r="S78" s="137">
        <f>S7+S34+S41+S52+S58+S64+S72</f>
        <v>10908600</v>
      </c>
      <c r="T78" s="137">
        <f>T7+T34+T41+T52+T58+T64+T72</f>
        <v>10755900</v>
      </c>
      <c r="U78" s="232" t="s">
        <v>235</v>
      </c>
    </row>
    <row r="79" spans="1:21" ht="11.25" customHeight="1" x14ac:dyDescent="0.2">
      <c r="A79" s="107"/>
      <c r="B79" s="233"/>
      <c r="C79" s="233"/>
      <c r="D79" s="233"/>
      <c r="E79" s="233"/>
      <c r="F79" s="233"/>
      <c r="G79" s="118"/>
      <c r="H79" s="118"/>
      <c r="I79" s="118"/>
      <c r="J79" s="234"/>
      <c r="K79" s="234"/>
      <c r="L79" s="235"/>
      <c r="M79" s="235"/>
      <c r="N79" s="235"/>
      <c r="O79" s="235"/>
      <c r="P79" s="236"/>
      <c r="Q79" s="235"/>
      <c r="R79" s="235"/>
      <c r="S79" s="235"/>
      <c r="T79" s="235"/>
      <c r="U79" s="118"/>
    </row>
    <row r="80" spans="1:21" ht="12.75" customHeight="1" x14ac:dyDescent="0.2">
      <c r="A80" s="107"/>
      <c r="B80" s="107"/>
      <c r="C80" s="107"/>
      <c r="D80" s="107"/>
      <c r="E80" s="107"/>
      <c r="F80" s="107"/>
      <c r="G80" s="108"/>
      <c r="H80" s="108"/>
      <c r="I80" s="108"/>
      <c r="J80" s="237"/>
      <c r="K80" s="238"/>
      <c r="L80" s="108"/>
      <c r="M80" s="108"/>
      <c r="N80" s="108"/>
      <c r="O80" s="108"/>
      <c r="P80" s="239"/>
      <c r="Q80" s="108"/>
      <c r="R80" s="108"/>
      <c r="S80" s="108"/>
      <c r="T80" s="108"/>
      <c r="U80" s="108"/>
    </row>
    <row r="81" spans="1:21" ht="12.75" customHeight="1" x14ac:dyDescent="0.2">
      <c r="A81" s="107"/>
      <c r="B81" s="107"/>
      <c r="C81" s="107"/>
      <c r="D81" s="107"/>
      <c r="E81" s="107"/>
      <c r="F81" s="107"/>
      <c r="G81" s="108"/>
      <c r="H81" s="108"/>
      <c r="I81" s="240"/>
      <c r="J81" s="241"/>
      <c r="K81" s="242"/>
      <c r="L81" s="243"/>
      <c r="M81" s="243"/>
      <c r="N81" s="108"/>
      <c r="O81" s="108"/>
      <c r="P81" s="239"/>
      <c r="Q81" s="108"/>
      <c r="R81" s="108"/>
      <c r="S81" s="108"/>
      <c r="T81" s="108"/>
      <c r="U81" s="108"/>
    </row>
    <row r="82" spans="1:21" ht="12.75" customHeight="1" x14ac:dyDescent="0.2">
      <c r="A82" s="107"/>
      <c r="B82" s="107"/>
      <c r="C82" s="107"/>
      <c r="D82" s="107"/>
      <c r="E82" s="107"/>
      <c r="F82" s="107"/>
      <c r="G82" s="108"/>
      <c r="H82" s="108"/>
      <c r="I82" s="240"/>
      <c r="J82" s="241"/>
      <c r="K82" s="238"/>
      <c r="L82" s="244"/>
      <c r="M82" s="244"/>
      <c r="N82" s="244"/>
      <c r="O82" s="108"/>
      <c r="P82" s="239"/>
      <c r="Q82" s="108"/>
      <c r="R82" s="108"/>
      <c r="S82" s="108"/>
      <c r="T82" s="108"/>
      <c r="U82" s="108"/>
    </row>
    <row r="83" spans="1:21" ht="12.75" customHeight="1" x14ac:dyDescent="0.2">
      <c r="A83" s="107"/>
      <c r="B83" s="107"/>
      <c r="C83" s="107"/>
      <c r="D83" s="107"/>
      <c r="E83" s="107"/>
      <c r="F83" s="107"/>
      <c r="G83" s="108"/>
      <c r="H83" s="108"/>
      <c r="I83" s="240"/>
      <c r="J83" s="241"/>
      <c r="K83" s="238"/>
      <c r="L83" s="108"/>
      <c r="M83" s="108"/>
      <c r="N83" s="108"/>
      <c r="O83" s="108"/>
      <c r="P83" s="239"/>
      <c r="Q83" s="108"/>
      <c r="R83" s="108"/>
      <c r="S83" s="108"/>
      <c r="T83" s="108"/>
      <c r="U83" s="108"/>
    </row>
    <row r="84" spans="1:21" ht="12.75" customHeight="1" x14ac:dyDescent="0.2">
      <c r="A84" s="107"/>
      <c r="B84" s="107"/>
      <c r="C84" s="107"/>
      <c r="D84" s="107"/>
      <c r="E84" s="107"/>
      <c r="F84" s="107"/>
      <c r="G84" s="108"/>
      <c r="H84" s="108"/>
      <c r="I84" s="240"/>
      <c r="J84" s="241"/>
      <c r="K84" s="238"/>
      <c r="L84" s="244"/>
      <c r="M84" s="244"/>
      <c r="N84" s="244"/>
      <c r="O84" s="108"/>
      <c r="P84" s="239"/>
      <c r="Q84" s="108"/>
      <c r="R84" s="108"/>
      <c r="S84" s="108"/>
      <c r="T84" s="108"/>
      <c r="U84" s="108"/>
    </row>
    <row r="85" spans="1:21" ht="12.75" customHeight="1" x14ac:dyDescent="0.2">
      <c r="A85" s="107"/>
      <c r="B85" s="107"/>
      <c r="C85" s="107"/>
      <c r="D85" s="107"/>
      <c r="E85" s="107"/>
      <c r="F85" s="107"/>
      <c r="G85" s="108"/>
      <c r="H85" s="108"/>
      <c r="I85" s="108"/>
      <c r="J85" s="237"/>
      <c r="K85" s="238"/>
      <c r="L85" s="108"/>
      <c r="M85" s="108"/>
      <c r="N85" s="108"/>
      <c r="O85" s="108"/>
      <c r="P85" s="239"/>
      <c r="Q85" s="108"/>
      <c r="R85" s="108"/>
      <c r="S85" s="108"/>
      <c r="T85" s="108"/>
      <c r="U85" s="108"/>
    </row>
    <row r="86" spans="1:21" ht="12.75" customHeight="1" x14ac:dyDescent="0.2">
      <c r="A86" s="107"/>
      <c r="B86" s="107"/>
      <c r="C86" s="107"/>
      <c r="D86" s="107"/>
      <c r="E86" s="107"/>
      <c r="F86" s="107"/>
      <c r="G86" s="108"/>
      <c r="H86" s="108"/>
      <c r="I86" s="108"/>
      <c r="J86" s="237"/>
      <c r="K86" s="238"/>
      <c r="L86" s="108"/>
      <c r="M86" s="240"/>
      <c r="N86" s="108"/>
      <c r="O86" s="108"/>
      <c r="P86" s="239"/>
      <c r="Q86" s="108"/>
      <c r="R86" s="108"/>
      <c r="S86" s="108"/>
      <c r="T86" s="108"/>
      <c r="U86" s="108"/>
    </row>
    <row r="87" spans="1:21" ht="12.75" customHeight="1" x14ac:dyDescent="0.2">
      <c r="A87" s="107"/>
      <c r="B87" s="107"/>
      <c r="C87" s="107"/>
      <c r="D87" s="107"/>
      <c r="E87" s="107"/>
      <c r="F87" s="107"/>
      <c r="G87" s="108"/>
      <c r="H87" s="108"/>
      <c r="I87" s="108"/>
      <c r="J87" s="237"/>
      <c r="K87" s="238"/>
      <c r="L87" s="108"/>
      <c r="M87" s="108"/>
      <c r="N87" s="245"/>
      <c r="O87" s="108"/>
      <c r="P87" s="239"/>
      <c r="Q87" s="108"/>
      <c r="R87" s="108"/>
      <c r="S87" s="108"/>
      <c r="T87" s="108"/>
      <c r="U87" s="108"/>
    </row>
  </sheetData>
  <mergeCells count="41">
    <mergeCell ref="D67:F67"/>
    <mergeCell ref="F68:G68"/>
    <mergeCell ref="E70:F70"/>
    <mergeCell ref="B72:F72"/>
    <mergeCell ref="B78:F78"/>
    <mergeCell ref="B58:F58"/>
    <mergeCell ref="C59:F59"/>
    <mergeCell ref="D61:F61"/>
    <mergeCell ref="E62:F62"/>
    <mergeCell ref="B64:F64"/>
    <mergeCell ref="C65:F65"/>
    <mergeCell ref="E45:F45"/>
    <mergeCell ref="C47:F47"/>
    <mergeCell ref="B52:F52"/>
    <mergeCell ref="C53:F53"/>
    <mergeCell ref="D55:F55"/>
    <mergeCell ref="E56:F56"/>
    <mergeCell ref="C35:F35"/>
    <mergeCell ref="D37:F37"/>
    <mergeCell ref="E38:F38"/>
    <mergeCell ref="B41:F41"/>
    <mergeCell ref="C42:F42"/>
    <mergeCell ref="D44:F44"/>
    <mergeCell ref="C21:F21"/>
    <mergeCell ref="B22:F22"/>
    <mergeCell ref="D23:F23"/>
    <mergeCell ref="C26:F26"/>
    <mergeCell ref="C30:F30"/>
    <mergeCell ref="B34:F34"/>
    <mergeCell ref="C8:F8"/>
    <mergeCell ref="D10:F10"/>
    <mergeCell ref="E11:F11"/>
    <mergeCell ref="C13:F13"/>
    <mergeCell ref="D15:F15"/>
    <mergeCell ref="E16:F16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/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21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250"/>
      <c r="B1" s="250"/>
      <c r="C1" s="250"/>
      <c r="D1" s="250"/>
      <c r="E1" s="250"/>
      <c r="F1" s="250"/>
      <c r="G1" s="250"/>
      <c r="H1" s="250"/>
      <c r="I1" s="251"/>
      <c r="J1" s="252"/>
      <c r="K1" s="252"/>
      <c r="L1" s="252"/>
      <c r="M1" s="253" t="s">
        <v>282</v>
      </c>
      <c r="N1" s="254"/>
      <c r="O1" s="255"/>
      <c r="P1" s="255"/>
      <c r="Q1" s="256"/>
    </row>
    <row r="2" spans="1:17" ht="17.25" customHeight="1" x14ac:dyDescent="0.3">
      <c r="A2" s="251"/>
      <c r="B2" s="251"/>
      <c r="C2" s="251"/>
      <c r="D2" s="251"/>
      <c r="E2" s="251"/>
      <c r="F2" s="251"/>
      <c r="G2" s="251"/>
      <c r="H2" s="251"/>
      <c r="I2" s="251"/>
      <c r="J2" s="257"/>
      <c r="K2" s="257"/>
      <c r="L2" s="257"/>
      <c r="M2" s="253" t="s">
        <v>221</v>
      </c>
      <c r="N2" s="254"/>
      <c r="O2" s="255"/>
      <c r="P2" s="255"/>
      <c r="Q2" s="256"/>
    </row>
    <row r="3" spans="1:17" ht="18.75" x14ac:dyDescent="0.3">
      <c r="A3" s="251"/>
      <c r="B3" s="251"/>
      <c r="C3" s="251"/>
      <c r="D3" s="251"/>
      <c r="E3" s="251"/>
      <c r="F3" s="251"/>
      <c r="G3" s="251"/>
      <c r="H3" s="251"/>
      <c r="I3" s="251"/>
      <c r="J3" s="257"/>
      <c r="K3" s="257"/>
      <c r="L3" s="257"/>
      <c r="M3" s="253" t="s">
        <v>283</v>
      </c>
      <c r="N3" s="254"/>
      <c r="O3" s="258"/>
      <c r="P3" s="255"/>
      <c r="Q3" s="256"/>
    </row>
    <row r="4" spans="1:17" ht="18.75" customHeight="1" x14ac:dyDescent="0.2">
      <c r="A4" s="259" t="s">
        <v>284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</row>
    <row r="5" spans="1:17" ht="4.5" customHeight="1" x14ac:dyDescent="0.2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</row>
    <row r="6" spans="1:17" ht="19.5" thickBot="1" x14ac:dyDescent="0.3">
      <c r="A6" s="251" t="s">
        <v>235</v>
      </c>
      <c r="B6" s="251"/>
      <c r="C6" s="251"/>
      <c r="D6" s="251"/>
      <c r="E6" s="251"/>
      <c r="F6" s="251"/>
      <c r="G6" s="251"/>
      <c r="H6" s="251"/>
      <c r="I6" s="251"/>
      <c r="J6" s="260"/>
      <c r="K6" s="260"/>
      <c r="L6" s="260"/>
      <c r="M6" s="261"/>
      <c r="N6" s="261"/>
      <c r="O6" s="262"/>
      <c r="P6" s="262"/>
      <c r="Q6" s="256"/>
    </row>
    <row r="7" spans="1:17" ht="29.25" customHeight="1" thickBot="1" x14ac:dyDescent="0.25">
      <c r="A7" s="263" t="s">
        <v>224</v>
      </c>
      <c r="B7" s="264"/>
      <c r="C7" s="264"/>
      <c r="D7" s="264"/>
      <c r="E7" s="264"/>
      <c r="F7" s="264"/>
      <c r="G7" s="264"/>
      <c r="H7" s="264"/>
      <c r="I7" s="264"/>
      <c r="J7" s="265" t="s">
        <v>285</v>
      </c>
      <c r="K7" s="265" t="s">
        <v>226</v>
      </c>
      <c r="L7" s="265" t="s">
        <v>227</v>
      </c>
      <c r="M7" s="266" t="s">
        <v>228</v>
      </c>
      <c r="N7" s="266" t="s">
        <v>229</v>
      </c>
      <c r="O7" s="267">
        <v>2020</v>
      </c>
      <c r="P7" s="267">
        <v>2021</v>
      </c>
      <c r="Q7" s="268">
        <v>2022</v>
      </c>
    </row>
    <row r="8" spans="1:17" ht="29.25" customHeight="1" x14ac:dyDescent="0.2">
      <c r="A8" s="263" t="s">
        <v>286</v>
      </c>
      <c r="B8" s="264"/>
      <c r="C8" s="264"/>
      <c r="D8" s="264"/>
      <c r="E8" s="264"/>
      <c r="F8" s="264"/>
      <c r="G8" s="264"/>
      <c r="H8" s="264"/>
      <c r="I8" s="264"/>
      <c r="J8" s="266">
        <v>137</v>
      </c>
      <c r="K8" s="269">
        <v>0</v>
      </c>
      <c r="L8" s="269">
        <v>0</v>
      </c>
      <c r="M8" s="270">
        <v>0</v>
      </c>
      <c r="N8" s="271">
        <v>0</v>
      </c>
      <c r="O8" s="272">
        <f>O97</f>
        <v>12631140</v>
      </c>
      <c r="P8" s="272">
        <f>P97</f>
        <v>10908600</v>
      </c>
      <c r="Q8" s="273">
        <f>Q97</f>
        <v>10755900</v>
      </c>
    </row>
    <row r="9" spans="1:17" ht="18.75" customHeight="1" x14ac:dyDescent="0.2">
      <c r="A9" s="274" t="s">
        <v>234</v>
      </c>
      <c r="B9" s="275"/>
      <c r="C9" s="275"/>
      <c r="D9" s="275"/>
      <c r="E9" s="275"/>
      <c r="F9" s="275"/>
      <c r="G9" s="275"/>
      <c r="H9" s="275"/>
      <c r="I9" s="275"/>
      <c r="J9" s="276">
        <v>137</v>
      </c>
      <c r="K9" s="277">
        <v>1</v>
      </c>
      <c r="L9" s="277">
        <v>0</v>
      </c>
      <c r="M9" s="278">
        <v>0</v>
      </c>
      <c r="N9" s="279">
        <v>0</v>
      </c>
      <c r="O9" s="280">
        <f>O10+O17+O30+O39+O35</f>
        <v>4658831.74</v>
      </c>
      <c r="P9" s="280">
        <f>P10+P19+P30+P39</f>
        <v>3350340</v>
      </c>
      <c r="Q9" s="281">
        <f>Q10+Q17+Q30+Q39</f>
        <v>3480440</v>
      </c>
    </row>
    <row r="10" spans="1:17" ht="60.75" customHeight="1" x14ac:dyDescent="0.2">
      <c r="A10" s="282"/>
      <c r="B10" s="283"/>
      <c r="C10" s="284" t="s">
        <v>236</v>
      </c>
      <c r="D10" s="284"/>
      <c r="E10" s="284"/>
      <c r="F10" s="284"/>
      <c r="G10" s="284"/>
      <c r="H10" s="284"/>
      <c r="I10" s="284"/>
      <c r="J10" s="276">
        <v>137</v>
      </c>
      <c r="K10" s="277">
        <v>1</v>
      </c>
      <c r="L10" s="277">
        <v>2</v>
      </c>
      <c r="M10" s="278">
        <v>0</v>
      </c>
      <c r="N10" s="279">
        <v>0</v>
      </c>
      <c r="O10" s="280">
        <f>O14</f>
        <v>961721.83000000007</v>
      </c>
      <c r="P10" s="280">
        <f>P14</f>
        <v>790000</v>
      </c>
      <c r="Q10" s="281">
        <f>Q14</f>
        <v>800000</v>
      </c>
    </row>
    <row r="11" spans="1:17" ht="76.5" customHeight="1" x14ac:dyDescent="0.25">
      <c r="A11" s="282"/>
      <c r="B11" s="283"/>
      <c r="C11" s="285"/>
      <c r="D11" s="286" t="s">
        <v>287</v>
      </c>
      <c r="E11" s="287"/>
      <c r="F11" s="287"/>
      <c r="G11" s="287"/>
      <c r="H11" s="287"/>
      <c r="I11" s="288"/>
      <c r="J11" s="289">
        <v>137</v>
      </c>
      <c r="K11" s="290">
        <v>1</v>
      </c>
      <c r="L11" s="290">
        <v>2</v>
      </c>
      <c r="M11" s="291">
        <v>6700000000</v>
      </c>
      <c r="N11" s="292">
        <v>0</v>
      </c>
      <c r="O11" s="293">
        <f>O14</f>
        <v>961721.83000000007</v>
      </c>
      <c r="P11" s="293">
        <f>P14</f>
        <v>790000</v>
      </c>
      <c r="Q11" s="294">
        <f>Q14</f>
        <v>800000</v>
      </c>
    </row>
    <row r="12" spans="1:17" ht="33.75" customHeight="1" x14ac:dyDescent="0.25">
      <c r="A12" s="282"/>
      <c r="B12" s="283"/>
      <c r="C12" s="285"/>
      <c r="D12" s="295"/>
      <c r="E12" s="296"/>
      <c r="F12" s="287" t="s">
        <v>238</v>
      </c>
      <c r="G12" s="287"/>
      <c r="H12" s="287"/>
      <c r="I12" s="288"/>
      <c r="J12" s="289">
        <v>137</v>
      </c>
      <c r="K12" s="290">
        <v>1</v>
      </c>
      <c r="L12" s="290">
        <v>2</v>
      </c>
      <c r="M12" s="291">
        <v>6710000000</v>
      </c>
      <c r="N12" s="292">
        <v>0</v>
      </c>
      <c r="O12" s="293">
        <f>O14</f>
        <v>961721.83000000007</v>
      </c>
      <c r="P12" s="293">
        <f>P14</f>
        <v>790000</v>
      </c>
      <c r="Q12" s="294">
        <f>Q14</f>
        <v>800000</v>
      </c>
    </row>
    <row r="13" spans="1:17" ht="15" x14ac:dyDescent="0.25">
      <c r="A13" s="282"/>
      <c r="B13" s="283"/>
      <c r="C13" s="285"/>
      <c r="D13" s="297"/>
      <c r="E13" s="298" t="s">
        <v>239</v>
      </c>
      <c r="F13" s="298"/>
      <c r="G13" s="298"/>
      <c r="H13" s="298"/>
      <c r="I13" s="298"/>
      <c r="J13" s="289">
        <v>137</v>
      </c>
      <c r="K13" s="290">
        <v>1</v>
      </c>
      <c r="L13" s="290">
        <v>2</v>
      </c>
      <c r="M13" s="299">
        <v>6710010010</v>
      </c>
      <c r="N13" s="292">
        <v>0</v>
      </c>
      <c r="O13" s="293">
        <f>O14</f>
        <v>961721.83000000007</v>
      </c>
      <c r="P13" s="293">
        <f>P14</f>
        <v>790000</v>
      </c>
      <c r="Q13" s="294">
        <f>Q14</f>
        <v>800000</v>
      </c>
    </row>
    <row r="14" spans="1:17" ht="33" customHeight="1" x14ac:dyDescent="0.25">
      <c r="A14" s="282"/>
      <c r="B14" s="283"/>
      <c r="C14" s="285"/>
      <c r="D14" s="297"/>
      <c r="E14" s="297"/>
      <c r="F14" s="298" t="s">
        <v>240</v>
      </c>
      <c r="G14" s="298"/>
      <c r="H14" s="298"/>
      <c r="I14" s="298"/>
      <c r="J14" s="289">
        <v>137</v>
      </c>
      <c r="K14" s="290">
        <v>1</v>
      </c>
      <c r="L14" s="290">
        <v>2</v>
      </c>
      <c r="M14" s="291">
        <v>6710010010</v>
      </c>
      <c r="N14" s="292" t="s">
        <v>241</v>
      </c>
      <c r="O14" s="293">
        <f>O15+O16</f>
        <v>961721.83000000007</v>
      </c>
      <c r="P14" s="293">
        <f>P15+P16</f>
        <v>790000</v>
      </c>
      <c r="Q14" s="294">
        <f>Q15+Q16</f>
        <v>800000</v>
      </c>
    </row>
    <row r="15" spans="1:17" ht="29.25" customHeight="1" x14ac:dyDescent="0.25">
      <c r="A15" s="282"/>
      <c r="B15" s="283"/>
      <c r="C15" s="285"/>
      <c r="D15" s="297"/>
      <c r="E15" s="297"/>
      <c r="F15" s="300" t="s">
        <v>288</v>
      </c>
      <c r="G15" s="300"/>
      <c r="H15" s="300"/>
      <c r="I15" s="300"/>
      <c r="J15" s="289">
        <v>137</v>
      </c>
      <c r="K15" s="290">
        <v>1</v>
      </c>
      <c r="L15" s="290">
        <v>2</v>
      </c>
      <c r="M15" s="291">
        <v>6710010010</v>
      </c>
      <c r="N15" s="292">
        <v>121</v>
      </c>
      <c r="O15" s="293">
        <v>738649.65</v>
      </c>
      <c r="P15" s="293">
        <v>607000</v>
      </c>
      <c r="Q15" s="293">
        <v>610000</v>
      </c>
    </row>
    <row r="16" spans="1:17" ht="60" customHeight="1" x14ac:dyDescent="0.25">
      <c r="A16" s="282"/>
      <c r="B16" s="283"/>
      <c r="C16" s="285"/>
      <c r="D16" s="297"/>
      <c r="E16" s="297"/>
      <c r="F16" s="301" t="s">
        <v>289</v>
      </c>
      <c r="G16" s="301"/>
      <c r="H16" s="301"/>
      <c r="I16" s="301"/>
      <c r="J16" s="289">
        <v>137</v>
      </c>
      <c r="K16" s="290">
        <v>1</v>
      </c>
      <c r="L16" s="290">
        <v>2</v>
      </c>
      <c r="M16" s="291">
        <v>6710010010</v>
      </c>
      <c r="N16" s="292">
        <v>129</v>
      </c>
      <c r="O16" s="293">
        <v>223072.18</v>
      </c>
      <c r="P16" s="293">
        <v>183000</v>
      </c>
      <c r="Q16" s="293">
        <v>190000</v>
      </c>
    </row>
    <row r="17" spans="1:17" ht="60" customHeight="1" x14ac:dyDescent="0.2">
      <c r="A17" s="282"/>
      <c r="B17" s="283"/>
      <c r="C17" s="302" t="s">
        <v>242</v>
      </c>
      <c r="D17" s="303"/>
      <c r="E17" s="303"/>
      <c r="F17" s="303"/>
      <c r="G17" s="303"/>
      <c r="H17" s="303"/>
      <c r="I17" s="304"/>
      <c r="J17" s="276">
        <v>137</v>
      </c>
      <c r="K17" s="277">
        <v>1</v>
      </c>
      <c r="L17" s="277">
        <v>4</v>
      </c>
      <c r="M17" s="305">
        <v>0</v>
      </c>
      <c r="N17" s="279">
        <v>0</v>
      </c>
      <c r="O17" s="280">
        <f>O18</f>
        <v>3532120.91</v>
      </c>
      <c r="P17" s="280">
        <f t="shared" ref="O17:R18" si="0">P18</f>
        <v>2503502</v>
      </c>
      <c r="Q17" s="280">
        <f>Q18</f>
        <v>2623502</v>
      </c>
    </row>
    <row r="18" spans="1:17" ht="78" customHeight="1" x14ac:dyDescent="0.25">
      <c r="A18" s="282"/>
      <c r="B18" s="283"/>
      <c r="C18" s="285"/>
      <c r="D18" s="286" t="s">
        <v>290</v>
      </c>
      <c r="E18" s="287"/>
      <c r="F18" s="287"/>
      <c r="G18" s="287"/>
      <c r="H18" s="287"/>
      <c r="I18" s="288"/>
      <c r="J18" s="289">
        <v>137</v>
      </c>
      <c r="K18" s="290">
        <v>1</v>
      </c>
      <c r="L18" s="290">
        <v>4</v>
      </c>
      <c r="M18" s="291">
        <v>6700000000</v>
      </c>
      <c r="N18" s="292">
        <v>0</v>
      </c>
      <c r="O18" s="293">
        <f t="shared" si="0"/>
        <v>3532120.91</v>
      </c>
      <c r="P18" s="293">
        <f t="shared" si="0"/>
        <v>2503502</v>
      </c>
      <c r="Q18" s="294">
        <f t="shared" si="0"/>
        <v>2623502</v>
      </c>
    </row>
    <row r="19" spans="1:17" ht="30.75" customHeight="1" x14ac:dyDescent="0.25">
      <c r="A19" s="282"/>
      <c r="B19" s="283"/>
      <c r="C19" s="285"/>
      <c r="D19" s="286" t="s">
        <v>291</v>
      </c>
      <c r="E19" s="287"/>
      <c r="F19" s="287"/>
      <c r="G19" s="287"/>
      <c r="H19" s="287"/>
      <c r="I19" s="288"/>
      <c r="J19" s="289">
        <v>137</v>
      </c>
      <c r="K19" s="290">
        <v>1</v>
      </c>
      <c r="L19" s="290">
        <v>4</v>
      </c>
      <c r="M19" s="291">
        <v>6710000000</v>
      </c>
      <c r="N19" s="292">
        <v>0</v>
      </c>
      <c r="O19" s="293">
        <f>O21+O24+O26+O27</f>
        <v>3532120.91</v>
      </c>
      <c r="P19" s="293">
        <f>P21+P24+P26+P27</f>
        <v>2503502</v>
      </c>
      <c r="Q19" s="294">
        <f>Q21+Q24+Q26+Q27</f>
        <v>2623502</v>
      </c>
    </row>
    <row r="20" spans="1:17" ht="30.75" customHeight="1" x14ac:dyDescent="0.25">
      <c r="A20" s="282"/>
      <c r="B20" s="283"/>
      <c r="C20" s="285"/>
      <c r="D20" s="297"/>
      <c r="E20" s="298" t="s">
        <v>244</v>
      </c>
      <c r="F20" s="298"/>
      <c r="G20" s="298"/>
      <c r="H20" s="298"/>
      <c r="I20" s="298"/>
      <c r="J20" s="289">
        <v>137</v>
      </c>
      <c r="K20" s="290">
        <v>1</v>
      </c>
      <c r="L20" s="290">
        <v>4</v>
      </c>
      <c r="M20" s="256">
        <v>6710010020</v>
      </c>
      <c r="N20" s="292">
        <v>0</v>
      </c>
      <c r="O20" s="293">
        <f>O21+O24+O26+O29</f>
        <v>3493688.91</v>
      </c>
      <c r="P20" s="293">
        <f>P21+P24+P26+P27</f>
        <v>2503502</v>
      </c>
      <c r="Q20" s="294">
        <f>Q21+Q24+Q26+Q27</f>
        <v>2623502</v>
      </c>
    </row>
    <row r="21" spans="1:17" ht="31.5" customHeight="1" x14ac:dyDescent="0.25">
      <c r="A21" s="282"/>
      <c r="B21" s="283"/>
      <c r="C21" s="285"/>
      <c r="D21" s="297"/>
      <c r="E21" s="297"/>
      <c r="F21" s="298" t="s">
        <v>240</v>
      </c>
      <c r="G21" s="298"/>
      <c r="H21" s="298"/>
      <c r="I21" s="298"/>
      <c r="J21" s="289">
        <v>137</v>
      </c>
      <c r="K21" s="290">
        <v>1</v>
      </c>
      <c r="L21" s="290">
        <v>4</v>
      </c>
      <c r="M21" s="291">
        <v>6710010020</v>
      </c>
      <c r="N21" s="292" t="s">
        <v>241</v>
      </c>
      <c r="O21" s="293">
        <f>O22+O23</f>
        <v>2324767.52</v>
      </c>
      <c r="P21" s="293">
        <f>P22+P23</f>
        <v>1900000</v>
      </c>
      <c r="Q21" s="293">
        <f>Q22+Q23</f>
        <v>1920000</v>
      </c>
    </row>
    <row r="22" spans="1:17" ht="32.25" customHeight="1" x14ac:dyDescent="0.25">
      <c r="A22" s="282"/>
      <c r="B22" s="283"/>
      <c r="C22" s="285"/>
      <c r="D22" s="297"/>
      <c r="E22" s="297"/>
      <c r="F22" s="300" t="s">
        <v>288</v>
      </c>
      <c r="G22" s="300"/>
      <c r="H22" s="300"/>
      <c r="I22" s="300"/>
      <c r="J22" s="289">
        <v>137</v>
      </c>
      <c r="K22" s="290">
        <v>1</v>
      </c>
      <c r="L22" s="290">
        <v>4</v>
      </c>
      <c r="M22" s="291">
        <v>6710010020</v>
      </c>
      <c r="N22" s="292">
        <v>121</v>
      </c>
      <c r="O22" s="293">
        <v>1785535.72</v>
      </c>
      <c r="P22" s="293">
        <v>1455000</v>
      </c>
      <c r="Q22" s="293">
        <v>1465000</v>
      </c>
    </row>
    <row r="23" spans="1:17" ht="61.5" customHeight="1" x14ac:dyDescent="0.25">
      <c r="A23" s="282"/>
      <c r="B23" s="283"/>
      <c r="C23" s="285"/>
      <c r="D23" s="297"/>
      <c r="E23" s="297"/>
      <c r="F23" s="300" t="s">
        <v>289</v>
      </c>
      <c r="G23" s="300"/>
      <c r="H23" s="300"/>
      <c r="I23" s="300"/>
      <c r="J23" s="289">
        <v>137</v>
      </c>
      <c r="K23" s="290">
        <v>1</v>
      </c>
      <c r="L23" s="290">
        <v>4</v>
      </c>
      <c r="M23" s="291">
        <v>6710010020</v>
      </c>
      <c r="N23" s="292">
        <v>129</v>
      </c>
      <c r="O23" s="293">
        <v>539231.80000000005</v>
      </c>
      <c r="P23" s="293">
        <v>445000</v>
      </c>
      <c r="Q23" s="293">
        <v>455000</v>
      </c>
    </row>
    <row r="24" spans="1:17" ht="35.25" customHeight="1" x14ac:dyDescent="0.25">
      <c r="A24" s="282"/>
      <c r="B24" s="283"/>
      <c r="C24" s="285"/>
      <c r="D24" s="297"/>
      <c r="E24" s="297"/>
      <c r="F24" s="298" t="s">
        <v>245</v>
      </c>
      <c r="G24" s="298"/>
      <c r="H24" s="298"/>
      <c r="I24" s="298"/>
      <c r="J24" s="289">
        <v>137</v>
      </c>
      <c r="K24" s="290">
        <v>1</v>
      </c>
      <c r="L24" s="290">
        <v>4</v>
      </c>
      <c r="M24" s="291">
        <v>6710010020</v>
      </c>
      <c r="N24" s="292" t="s">
        <v>246</v>
      </c>
      <c r="O24" s="293">
        <f>O25</f>
        <v>1142818.92</v>
      </c>
      <c r="P24" s="293">
        <f>P25</f>
        <v>500000</v>
      </c>
      <c r="Q24" s="293">
        <f>Q25</f>
        <v>600000</v>
      </c>
    </row>
    <row r="25" spans="1:17" ht="29.25" customHeight="1" x14ac:dyDescent="0.25">
      <c r="A25" s="282"/>
      <c r="B25" s="283"/>
      <c r="C25" s="285"/>
      <c r="D25" s="297"/>
      <c r="E25" s="297"/>
      <c r="F25" s="300" t="s">
        <v>292</v>
      </c>
      <c r="G25" s="300"/>
      <c r="H25" s="300"/>
      <c r="I25" s="300"/>
      <c r="J25" s="289">
        <v>137</v>
      </c>
      <c r="K25" s="290">
        <v>1</v>
      </c>
      <c r="L25" s="290">
        <v>4</v>
      </c>
      <c r="M25" s="291">
        <v>6710010020</v>
      </c>
      <c r="N25" s="292">
        <v>244</v>
      </c>
      <c r="O25" s="293">
        <v>1142818.92</v>
      </c>
      <c r="P25" s="293">
        <v>500000</v>
      </c>
      <c r="Q25" s="294">
        <v>600000</v>
      </c>
    </row>
    <row r="26" spans="1:17" ht="16.5" customHeight="1" x14ac:dyDescent="0.25">
      <c r="A26" s="282"/>
      <c r="B26" s="283"/>
      <c r="C26" s="285"/>
      <c r="D26" s="297"/>
      <c r="E26" s="297"/>
      <c r="F26" s="298" t="s">
        <v>37</v>
      </c>
      <c r="G26" s="298"/>
      <c r="H26" s="298"/>
      <c r="I26" s="298"/>
      <c r="J26" s="289">
        <v>137</v>
      </c>
      <c r="K26" s="290">
        <v>1</v>
      </c>
      <c r="L26" s="290">
        <v>4</v>
      </c>
      <c r="M26" s="291">
        <v>6710010020</v>
      </c>
      <c r="N26" s="292" t="s">
        <v>247</v>
      </c>
      <c r="O26" s="293">
        <v>25815</v>
      </c>
      <c r="P26" s="293">
        <v>23502</v>
      </c>
      <c r="Q26" s="293">
        <v>23502</v>
      </c>
    </row>
    <row r="27" spans="1:17" ht="16.5" customHeight="1" x14ac:dyDescent="0.25">
      <c r="A27" s="282"/>
      <c r="B27" s="283"/>
      <c r="C27" s="285"/>
      <c r="D27" s="297"/>
      <c r="E27" s="297"/>
      <c r="F27" s="298" t="s">
        <v>248</v>
      </c>
      <c r="G27" s="298"/>
      <c r="H27" s="298"/>
      <c r="I27" s="298"/>
      <c r="J27" s="289">
        <v>137</v>
      </c>
      <c r="K27" s="290">
        <v>1</v>
      </c>
      <c r="L27" s="290">
        <v>4</v>
      </c>
      <c r="M27" s="291">
        <v>6710010020</v>
      </c>
      <c r="N27" s="292">
        <v>850</v>
      </c>
      <c r="O27" s="293">
        <f>O28+O29</f>
        <v>38719.47</v>
      </c>
      <c r="P27" s="293">
        <v>80000</v>
      </c>
      <c r="Q27" s="293">
        <v>80000</v>
      </c>
    </row>
    <row r="28" spans="1:17" ht="39" customHeight="1" x14ac:dyDescent="0.25">
      <c r="A28" s="282"/>
      <c r="B28" s="283"/>
      <c r="C28" s="285"/>
      <c r="D28" s="297"/>
      <c r="E28" s="297"/>
      <c r="F28" s="298" t="s">
        <v>293</v>
      </c>
      <c r="G28" s="298"/>
      <c r="H28" s="298"/>
      <c r="I28" s="298"/>
      <c r="J28" s="289">
        <v>137</v>
      </c>
      <c r="K28" s="290">
        <v>1</v>
      </c>
      <c r="L28" s="290">
        <v>4</v>
      </c>
      <c r="M28" s="291">
        <v>6710010020</v>
      </c>
      <c r="N28" s="292">
        <v>851</v>
      </c>
      <c r="O28" s="293">
        <v>38432</v>
      </c>
      <c r="P28" s="293">
        <v>55000</v>
      </c>
      <c r="Q28" s="293">
        <v>55000</v>
      </c>
    </row>
    <row r="29" spans="1:17" ht="15.75" customHeight="1" x14ac:dyDescent="0.25">
      <c r="A29" s="282"/>
      <c r="B29" s="283"/>
      <c r="C29" s="285"/>
      <c r="D29" s="297"/>
      <c r="E29" s="297"/>
      <c r="F29" s="298" t="s">
        <v>294</v>
      </c>
      <c r="G29" s="298"/>
      <c r="H29" s="298"/>
      <c r="I29" s="298"/>
      <c r="J29" s="289">
        <v>137</v>
      </c>
      <c r="K29" s="290">
        <v>1</v>
      </c>
      <c r="L29" s="290">
        <v>4</v>
      </c>
      <c r="M29" s="291">
        <v>6710010020</v>
      </c>
      <c r="N29" s="292">
        <v>853</v>
      </c>
      <c r="O29" s="293">
        <v>287.47000000000003</v>
      </c>
      <c r="P29" s="293">
        <v>25000</v>
      </c>
      <c r="Q29" s="293">
        <v>25000</v>
      </c>
    </row>
    <row r="30" spans="1:17" ht="68.25" customHeight="1" x14ac:dyDescent="0.2">
      <c r="A30" s="306"/>
      <c r="B30" s="307"/>
      <c r="C30" s="308"/>
      <c r="D30" s="284" t="s">
        <v>295</v>
      </c>
      <c r="E30" s="309"/>
      <c r="F30" s="309"/>
      <c r="G30" s="309"/>
      <c r="H30" s="309"/>
      <c r="I30" s="309"/>
      <c r="J30" s="276">
        <v>137</v>
      </c>
      <c r="K30" s="277">
        <v>1</v>
      </c>
      <c r="L30" s="277">
        <v>6</v>
      </c>
      <c r="M30" s="305">
        <v>0</v>
      </c>
      <c r="N30" s="279">
        <v>0</v>
      </c>
      <c r="O30" s="280">
        <f>O34</f>
        <v>53938</v>
      </c>
      <c r="P30" s="280">
        <f>P31</f>
        <v>53938</v>
      </c>
      <c r="Q30" s="280">
        <f>Q31</f>
        <v>53938</v>
      </c>
    </row>
    <row r="31" spans="1:17" ht="85.5" customHeight="1" x14ac:dyDescent="0.2">
      <c r="A31" s="310"/>
      <c r="B31" s="283"/>
      <c r="C31" s="285"/>
      <c r="D31" s="311"/>
      <c r="E31" s="311"/>
      <c r="F31" s="312" t="s">
        <v>290</v>
      </c>
      <c r="G31" s="313"/>
      <c r="H31" s="313"/>
      <c r="I31" s="314"/>
      <c r="J31" s="315">
        <v>137</v>
      </c>
      <c r="K31" s="316">
        <v>1</v>
      </c>
      <c r="L31" s="316">
        <v>6</v>
      </c>
      <c r="M31" s="317">
        <v>6700000000</v>
      </c>
      <c r="N31" s="318">
        <v>0</v>
      </c>
      <c r="O31" s="319">
        <f>O34</f>
        <v>53938</v>
      </c>
      <c r="P31" s="319">
        <f>P34</f>
        <v>53938</v>
      </c>
      <c r="Q31" s="320">
        <f>Q34</f>
        <v>53938</v>
      </c>
    </row>
    <row r="32" spans="1:17" ht="33.75" customHeight="1" x14ac:dyDescent="0.25">
      <c r="A32" s="310"/>
      <c r="B32" s="283"/>
      <c r="C32" s="285"/>
      <c r="D32" s="297"/>
      <c r="E32" s="297"/>
      <c r="F32" s="321" t="s">
        <v>296</v>
      </c>
      <c r="G32" s="322"/>
      <c r="H32" s="322"/>
      <c r="I32" s="323"/>
      <c r="J32" s="289">
        <v>137</v>
      </c>
      <c r="K32" s="290">
        <v>1</v>
      </c>
      <c r="L32" s="290">
        <v>6</v>
      </c>
      <c r="M32" s="324">
        <v>6710000000</v>
      </c>
      <c r="N32" s="292">
        <v>0</v>
      </c>
      <c r="O32" s="293">
        <f>O34</f>
        <v>53938</v>
      </c>
      <c r="P32" s="293">
        <f>P34</f>
        <v>53938</v>
      </c>
      <c r="Q32" s="294">
        <f>Q34</f>
        <v>53938</v>
      </c>
    </row>
    <row r="33" spans="1:17" ht="59.25" customHeight="1" x14ac:dyDescent="0.25">
      <c r="A33" s="310"/>
      <c r="B33" s="283"/>
      <c r="C33" s="285"/>
      <c r="D33" s="325"/>
      <c r="E33" s="325"/>
      <c r="F33" s="326" t="s">
        <v>252</v>
      </c>
      <c r="G33" s="327"/>
      <c r="H33" s="327"/>
      <c r="I33" s="328"/>
      <c r="J33" s="289">
        <v>137</v>
      </c>
      <c r="K33" s="290">
        <v>1</v>
      </c>
      <c r="L33" s="290">
        <v>6</v>
      </c>
      <c r="M33" s="324">
        <v>6710010080</v>
      </c>
      <c r="N33" s="292">
        <v>0</v>
      </c>
      <c r="O33" s="293">
        <f>O34</f>
        <v>53938</v>
      </c>
      <c r="P33" s="293">
        <f>P34</f>
        <v>53938</v>
      </c>
      <c r="Q33" s="294">
        <f>Q34</f>
        <v>53938</v>
      </c>
    </row>
    <row r="34" spans="1:17" ht="19.5" customHeight="1" x14ac:dyDescent="0.25">
      <c r="A34" s="329"/>
      <c r="B34" s="283"/>
      <c r="C34" s="285"/>
      <c r="D34" s="325"/>
      <c r="E34" s="325"/>
      <c r="F34" s="326" t="s">
        <v>37</v>
      </c>
      <c r="G34" s="327"/>
      <c r="H34" s="327"/>
      <c r="I34" s="328"/>
      <c r="J34" s="289">
        <v>137</v>
      </c>
      <c r="K34" s="290">
        <v>1</v>
      </c>
      <c r="L34" s="290">
        <v>6</v>
      </c>
      <c r="M34" s="324">
        <v>6710010080</v>
      </c>
      <c r="N34" s="292">
        <v>540</v>
      </c>
      <c r="O34" s="293">
        <v>53938</v>
      </c>
      <c r="P34" s="293">
        <v>53938</v>
      </c>
      <c r="Q34" s="293">
        <v>53938</v>
      </c>
    </row>
    <row r="35" spans="1:17" ht="42" customHeight="1" x14ac:dyDescent="0.2">
      <c r="A35" s="330"/>
      <c r="B35" s="283"/>
      <c r="C35" s="285"/>
      <c r="D35" s="331" t="s">
        <v>253</v>
      </c>
      <c r="E35" s="332"/>
      <c r="F35" s="332"/>
      <c r="G35" s="332"/>
      <c r="H35" s="332"/>
      <c r="I35" s="333"/>
      <c r="J35" s="276">
        <v>137</v>
      </c>
      <c r="K35" s="277">
        <v>1</v>
      </c>
      <c r="L35" s="277">
        <v>7</v>
      </c>
      <c r="M35" s="305">
        <v>0</v>
      </c>
      <c r="N35" s="279">
        <v>0</v>
      </c>
      <c r="O35" s="280">
        <f>O38</f>
        <v>108804</v>
      </c>
      <c r="P35" s="280">
        <v>0</v>
      </c>
      <c r="Q35" s="280">
        <v>0</v>
      </c>
    </row>
    <row r="36" spans="1:17" ht="28.5" customHeight="1" x14ac:dyDescent="0.25">
      <c r="A36" s="330"/>
      <c r="B36" s="283"/>
      <c r="C36" s="285"/>
      <c r="D36" s="325"/>
      <c r="E36" s="325"/>
      <c r="F36" s="334" t="s">
        <v>254</v>
      </c>
      <c r="G36" s="326"/>
      <c r="H36" s="326"/>
      <c r="I36" s="335"/>
      <c r="J36" s="289">
        <v>137</v>
      </c>
      <c r="K36" s="290">
        <v>1</v>
      </c>
      <c r="L36" s="290">
        <v>7</v>
      </c>
      <c r="M36" s="324">
        <v>7700000000</v>
      </c>
      <c r="N36" s="292">
        <v>0</v>
      </c>
      <c r="O36" s="293">
        <f>O37</f>
        <v>108804</v>
      </c>
      <c r="P36" s="293">
        <v>0</v>
      </c>
      <c r="Q36" s="293">
        <v>0</v>
      </c>
    </row>
    <row r="37" spans="1:17" ht="30.75" customHeight="1" x14ac:dyDescent="0.25">
      <c r="A37" s="330"/>
      <c r="B37" s="283"/>
      <c r="C37" s="285"/>
      <c r="D37" s="325"/>
      <c r="E37" s="325"/>
      <c r="F37" s="336" t="s">
        <v>253</v>
      </c>
      <c r="G37" s="337"/>
      <c r="H37" s="337"/>
      <c r="I37" s="338"/>
      <c r="J37" s="289">
        <v>137</v>
      </c>
      <c r="K37" s="290">
        <v>1</v>
      </c>
      <c r="L37" s="290">
        <v>7</v>
      </c>
      <c r="M37" s="324">
        <v>7700010050</v>
      </c>
      <c r="N37" s="292">
        <v>0</v>
      </c>
      <c r="O37" s="293">
        <f>O38</f>
        <v>108804</v>
      </c>
      <c r="P37" s="293">
        <v>0</v>
      </c>
      <c r="Q37" s="293">
        <v>0</v>
      </c>
    </row>
    <row r="38" spans="1:17" ht="15" x14ac:dyDescent="0.25">
      <c r="A38" s="330"/>
      <c r="B38" s="283"/>
      <c r="C38" s="285"/>
      <c r="D38" s="325"/>
      <c r="E38" s="325"/>
      <c r="F38" s="336" t="s">
        <v>255</v>
      </c>
      <c r="G38" s="337"/>
      <c r="H38" s="337"/>
      <c r="I38" s="338"/>
      <c r="J38" s="289">
        <v>137</v>
      </c>
      <c r="K38" s="290">
        <v>1</v>
      </c>
      <c r="L38" s="290">
        <v>7</v>
      </c>
      <c r="M38" s="324">
        <v>7700010050</v>
      </c>
      <c r="N38" s="292">
        <v>880</v>
      </c>
      <c r="O38" s="293">
        <v>108804</v>
      </c>
      <c r="P38" s="293">
        <v>0</v>
      </c>
      <c r="Q38" s="293">
        <v>0</v>
      </c>
    </row>
    <row r="39" spans="1:17" ht="19.5" customHeight="1" x14ac:dyDescent="0.2">
      <c r="A39" s="330"/>
      <c r="B39" s="283"/>
      <c r="C39" s="285"/>
      <c r="D39" s="339" t="s">
        <v>297</v>
      </c>
      <c r="E39" s="340"/>
      <c r="F39" s="340"/>
      <c r="G39" s="340"/>
      <c r="H39" s="340"/>
      <c r="I39" s="340"/>
      <c r="J39" s="276">
        <v>137</v>
      </c>
      <c r="K39" s="277">
        <v>1</v>
      </c>
      <c r="L39" s="277">
        <v>13</v>
      </c>
      <c r="M39" s="305">
        <v>0</v>
      </c>
      <c r="N39" s="279">
        <v>0</v>
      </c>
      <c r="O39" s="280">
        <f t="shared" ref="O39:Q42" si="1">O40</f>
        <v>2247</v>
      </c>
      <c r="P39" s="280">
        <f t="shared" si="1"/>
        <v>2900</v>
      </c>
      <c r="Q39" s="280">
        <f t="shared" si="1"/>
        <v>3000</v>
      </c>
    </row>
    <row r="40" spans="1:17" ht="33" customHeight="1" x14ac:dyDescent="0.25">
      <c r="A40" s="310"/>
      <c r="B40" s="283"/>
      <c r="C40" s="285"/>
      <c r="D40" s="285"/>
      <c r="E40" s="341"/>
      <c r="F40" s="342" t="s">
        <v>298</v>
      </c>
      <c r="G40" s="322"/>
      <c r="H40" s="322"/>
      <c r="I40" s="323"/>
      <c r="J40" s="289">
        <v>137</v>
      </c>
      <c r="K40" s="290">
        <v>1</v>
      </c>
      <c r="L40" s="290">
        <v>13</v>
      </c>
      <c r="M40" s="324">
        <v>7700000000</v>
      </c>
      <c r="N40" s="292">
        <v>0</v>
      </c>
      <c r="O40" s="293">
        <f t="shared" si="1"/>
        <v>2247</v>
      </c>
      <c r="P40" s="293">
        <f t="shared" si="1"/>
        <v>2900</v>
      </c>
      <c r="Q40" s="293">
        <f t="shared" si="1"/>
        <v>3000</v>
      </c>
    </row>
    <row r="41" spans="1:17" ht="30.75" customHeight="1" x14ac:dyDescent="0.25">
      <c r="A41" s="310"/>
      <c r="B41" s="283"/>
      <c r="C41" s="285"/>
      <c r="D41" s="285"/>
      <c r="E41" s="341"/>
      <c r="F41" s="342" t="s">
        <v>299</v>
      </c>
      <c r="G41" s="343"/>
      <c r="H41" s="343"/>
      <c r="I41" s="344"/>
      <c r="J41" s="289">
        <v>137</v>
      </c>
      <c r="K41" s="290">
        <v>1</v>
      </c>
      <c r="L41" s="290">
        <v>13</v>
      </c>
      <c r="M41" s="324">
        <v>7700095100</v>
      </c>
      <c r="N41" s="292">
        <v>0</v>
      </c>
      <c r="O41" s="293">
        <f>O42</f>
        <v>2247</v>
      </c>
      <c r="P41" s="293">
        <f>P42</f>
        <v>2900</v>
      </c>
      <c r="Q41" s="293">
        <f>Q42</f>
        <v>3000</v>
      </c>
    </row>
    <row r="42" spans="1:17" ht="19.5" customHeight="1" x14ac:dyDescent="0.25">
      <c r="A42" s="310"/>
      <c r="B42" s="283"/>
      <c r="C42" s="285"/>
      <c r="D42" s="285"/>
      <c r="E42" s="341"/>
      <c r="F42" s="342" t="s">
        <v>248</v>
      </c>
      <c r="G42" s="343"/>
      <c r="H42" s="343"/>
      <c r="I42" s="344"/>
      <c r="J42" s="289">
        <v>137</v>
      </c>
      <c r="K42" s="290">
        <v>1</v>
      </c>
      <c r="L42" s="290">
        <v>13</v>
      </c>
      <c r="M42" s="324">
        <v>7700095100</v>
      </c>
      <c r="N42" s="292">
        <v>850</v>
      </c>
      <c r="O42" s="293">
        <f t="shared" si="1"/>
        <v>2247</v>
      </c>
      <c r="P42" s="293">
        <f t="shared" si="1"/>
        <v>2900</v>
      </c>
      <c r="Q42" s="293">
        <f t="shared" si="1"/>
        <v>3000</v>
      </c>
    </row>
    <row r="43" spans="1:17" ht="19.5" customHeight="1" x14ac:dyDescent="0.25">
      <c r="A43" s="310"/>
      <c r="B43" s="283"/>
      <c r="C43" s="285"/>
      <c r="D43" s="285"/>
      <c r="E43" s="341"/>
      <c r="F43" s="342" t="s">
        <v>294</v>
      </c>
      <c r="G43" s="343"/>
      <c r="H43" s="343"/>
      <c r="I43" s="344"/>
      <c r="J43" s="289">
        <v>137</v>
      </c>
      <c r="K43" s="290">
        <v>1</v>
      </c>
      <c r="L43" s="290">
        <v>13</v>
      </c>
      <c r="M43" s="324">
        <v>7700095100</v>
      </c>
      <c r="N43" s="292">
        <v>853</v>
      </c>
      <c r="O43" s="293">
        <v>2247</v>
      </c>
      <c r="P43" s="293">
        <v>2900</v>
      </c>
      <c r="Q43" s="293">
        <v>3000</v>
      </c>
    </row>
    <row r="44" spans="1:17" ht="15" customHeight="1" x14ac:dyDescent="0.2">
      <c r="A44" s="345" t="s">
        <v>259</v>
      </c>
      <c r="B44" s="346"/>
      <c r="C44" s="346"/>
      <c r="D44" s="346"/>
      <c r="E44" s="346"/>
      <c r="F44" s="346"/>
      <c r="G44" s="346"/>
      <c r="H44" s="346"/>
      <c r="I44" s="347"/>
      <c r="J44" s="276">
        <v>137</v>
      </c>
      <c r="K44" s="277">
        <v>2</v>
      </c>
      <c r="L44" s="277">
        <v>0</v>
      </c>
      <c r="M44" s="278">
        <v>0</v>
      </c>
      <c r="N44" s="279">
        <v>0</v>
      </c>
      <c r="O44" s="280">
        <f>O49+O52</f>
        <v>249207</v>
      </c>
      <c r="P44" s="280">
        <f>P45</f>
        <v>231600</v>
      </c>
      <c r="Q44" s="281">
        <f>Q49+Q52</f>
        <v>237900</v>
      </c>
    </row>
    <row r="45" spans="1:17" ht="30" customHeight="1" x14ac:dyDescent="0.2">
      <c r="A45" s="282"/>
      <c r="B45" s="283"/>
      <c r="C45" s="348" t="s">
        <v>195</v>
      </c>
      <c r="D45" s="349"/>
      <c r="E45" s="349"/>
      <c r="F45" s="349"/>
      <c r="G45" s="349"/>
      <c r="H45" s="349"/>
      <c r="I45" s="350"/>
      <c r="J45" s="276">
        <v>137</v>
      </c>
      <c r="K45" s="277">
        <v>2</v>
      </c>
      <c r="L45" s="277">
        <v>3</v>
      </c>
      <c r="M45" s="278">
        <v>0</v>
      </c>
      <c r="N45" s="279">
        <v>0</v>
      </c>
      <c r="O45" s="280">
        <f>O49+O52</f>
        <v>249207</v>
      </c>
      <c r="P45" s="280">
        <f>P49+P52</f>
        <v>231600</v>
      </c>
      <c r="Q45" s="281">
        <f>Q49+Q52</f>
        <v>237900</v>
      </c>
    </row>
    <row r="46" spans="1:17" ht="75.75" customHeight="1" x14ac:dyDescent="0.25">
      <c r="A46" s="282"/>
      <c r="B46" s="283"/>
      <c r="C46" s="351"/>
      <c r="D46" s="286" t="s">
        <v>290</v>
      </c>
      <c r="E46" s="287"/>
      <c r="F46" s="287"/>
      <c r="G46" s="287"/>
      <c r="H46" s="287"/>
      <c r="I46" s="288"/>
      <c r="J46" s="289">
        <v>137</v>
      </c>
      <c r="K46" s="290">
        <v>2</v>
      </c>
      <c r="L46" s="290">
        <v>3</v>
      </c>
      <c r="M46" s="291">
        <v>6700000000</v>
      </c>
      <c r="N46" s="292">
        <v>0</v>
      </c>
      <c r="O46" s="293">
        <f>O47</f>
        <v>249207</v>
      </c>
      <c r="P46" s="293">
        <f>P47</f>
        <v>231600</v>
      </c>
      <c r="Q46" s="294">
        <f>Q47</f>
        <v>237900</v>
      </c>
    </row>
    <row r="47" spans="1:17" ht="45.75" customHeight="1" x14ac:dyDescent="0.25">
      <c r="A47" s="282"/>
      <c r="B47" s="283"/>
      <c r="C47" s="285"/>
      <c r="D47" s="352" t="s">
        <v>260</v>
      </c>
      <c r="E47" s="353"/>
      <c r="F47" s="353"/>
      <c r="G47" s="353"/>
      <c r="H47" s="353"/>
      <c r="I47" s="354"/>
      <c r="J47" s="289">
        <v>137</v>
      </c>
      <c r="K47" s="290">
        <v>2</v>
      </c>
      <c r="L47" s="290">
        <v>3</v>
      </c>
      <c r="M47" s="291">
        <v>6720000000</v>
      </c>
      <c r="N47" s="292">
        <v>0</v>
      </c>
      <c r="O47" s="293">
        <f>O49+O52</f>
        <v>249207</v>
      </c>
      <c r="P47" s="293">
        <f>P49+P52</f>
        <v>231600</v>
      </c>
      <c r="Q47" s="294">
        <f>Q49+Q52</f>
        <v>237900</v>
      </c>
    </row>
    <row r="48" spans="1:17" ht="46.5" customHeight="1" x14ac:dyDescent="0.25">
      <c r="A48" s="282"/>
      <c r="B48" s="283"/>
      <c r="C48" s="285"/>
      <c r="D48" s="297"/>
      <c r="E48" s="355"/>
      <c r="F48" s="352" t="s">
        <v>300</v>
      </c>
      <c r="G48" s="353"/>
      <c r="H48" s="353"/>
      <c r="I48" s="354"/>
      <c r="J48" s="356">
        <v>137</v>
      </c>
      <c r="K48" s="357">
        <v>2</v>
      </c>
      <c r="L48" s="357">
        <v>3</v>
      </c>
      <c r="M48" s="291">
        <v>6720051180</v>
      </c>
      <c r="N48" s="358">
        <v>0</v>
      </c>
      <c r="O48" s="293">
        <f>O49+O52</f>
        <v>249207</v>
      </c>
      <c r="P48" s="359">
        <f>P49+P52</f>
        <v>231600</v>
      </c>
      <c r="Q48" s="360">
        <f>Q49+Q52</f>
        <v>237900</v>
      </c>
    </row>
    <row r="49" spans="1:17" ht="30.75" customHeight="1" x14ac:dyDescent="0.25">
      <c r="A49" s="282"/>
      <c r="B49" s="283"/>
      <c r="C49" s="285"/>
      <c r="D49" s="297"/>
      <c r="E49" s="297"/>
      <c r="F49" s="298" t="s">
        <v>240</v>
      </c>
      <c r="G49" s="298"/>
      <c r="H49" s="298"/>
      <c r="I49" s="298"/>
      <c r="J49" s="289">
        <v>137</v>
      </c>
      <c r="K49" s="290">
        <v>2</v>
      </c>
      <c r="L49" s="290">
        <v>3</v>
      </c>
      <c r="M49" s="291">
        <v>6720051180</v>
      </c>
      <c r="N49" s="292" t="s">
        <v>241</v>
      </c>
      <c r="O49" s="293">
        <f>O50+O51</f>
        <v>230463</v>
      </c>
      <c r="P49" s="293">
        <f>P50+P51</f>
        <v>230149</v>
      </c>
      <c r="Q49" s="294">
        <f>Q50+Q51</f>
        <v>230149</v>
      </c>
    </row>
    <row r="50" spans="1:17" ht="30" customHeight="1" x14ac:dyDescent="0.25">
      <c r="A50" s="282"/>
      <c r="B50" s="283"/>
      <c r="C50" s="285"/>
      <c r="D50" s="297"/>
      <c r="E50" s="297"/>
      <c r="F50" s="300" t="s">
        <v>288</v>
      </c>
      <c r="G50" s="300"/>
      <c r="H50" s="300"/>
      <c r="I50" s="300"/>
      <c r="J50" s="289">
        <v>137</v>
      </c>
      <c r="K50" s="290">
        <v>2</v>
      </c>
      <c r="L50" s="290">
        <v>3</v>
      </c>
      <c r="M50" s="291">
        <v>6720051180</v>
      </c>
      <c r="N50" s="292">
        <v>121</v>
      </c>
      <c r="O50" s="293">
        <v>177006.92</v>
      </c>
      <c r="P50" s="293">
        <v>176766</v>
      </c>
      <c r="Q50" s="293">
        <v>176766</v>
      </c>
    </row>
    <row r="51" spans="1:17" ht="59.25" customHeight="1" x14ac:dyDescent="0.25">
      <c r="A51" s="282"/>
      <c r="B51" s="283"/>
      <c r="C51" s="285"/>
      <c r="D51" s="297"/>
      <c r="E51" s="297"/>
      <c r="F51" s="300" t="s">
        <v>289</v>
      </c>
      <c r="G51" s="300"/>
      <c r="H51" s="300"/>
      <c r="I51" s="300"/>
      <c r="J51" s="289">
        <v>137</v>
      </c>
      <c r="K51" s="290">
        <v>2</v>
      </c>
      <c r="L51" s="290">
        <v>3</v>
      </c>
      <c r="M51" s="291">
        <v>6720051180</v>
      </c>
      <c r="N51" s="292">
        <v>129</v>
      </c>
      <c r="O51" s="293">
        <v>53456.08</v>
      </c>
      <c r="P51" s="293">
        <v>53383</v>
      </c>
      <c r="Q51" s="293">
        <v>53383</v>
      </c>
    </row>
    <row r="52" spans="1:17" ht="33" customHeight="1" x14ac:dyDescent="0.25">
      <c r="A52" s="282"/>
      <c r="B52" s="283"/>
      <c r="C52" s="285"/>
      <c r="D52" s="297"/>
      <c r="E52" s="297"/>
      <c r="F52" s="298" t="s">
        <v>245</v>
      </c>
      <c r="G52" s="298"/>
      <c r="H52" s="298"/>
      <c r="I52" s="298"/>
      <c r="J52" s="289">
        <v>137</v>
      </c>
      <c r="K52" s="290">
        <v>2</v>
      </c>
      <c r="L52" s="290">
        <v>3</v>
      </c>
      <c r="M52" s="291">
        <v>6720051180</v>
      </c>
      <c r="N52" s="292" t="s">
        <v>246</v>
      </c>
      <c r="O52" s="293">
        <f>O53</f>
        <v>18744</v>
      </c>
      <c r="P52" s="293">
        <f>P53</f>
        <v>1451</v>
      </c>
      <c r="Q52" s="294">
        <f>Q53</f>
        <v>7751</v>
      </c>
    </row>
    <row r="53" spans="1:17" ht="32.25" customHeight="1" x14ac:dyDescent="0.25">
      <c r="A53" s="282"/>
      <c r="B53" s="283"/>
      <c r="C53" s="285"/>
      <c r="D53" s="297"/>
      <c r="E53" s="297"/>
      <c r="F53" s="300" t="s">
        <v>292</v>
      </c>
      <c r="G53" s="300"/>
      <c r="H53" s="300"/>
      <c r="I53" s="300"/>
      <c r="J53" s="289">
        <v>137</v>
      </c>
      <c r="K53" s="290">
        <v>2</v>
      </c>
      <c r="L53" s="290">
        <v>3</v>
      </c>
      <c r="M53" s="291">
        <v>6720051180</v>
      </c>
      <c r="N53" s="292">
        <v>244</v>
      </c>
      <c r="O53" s="293">
        <v>18744</v>
      </c>
      <c r="P53" s="293">
        <v>1451</v>
      </c>
      <c r="Q53" s="293">
        <v>7751</v>
      </c>
    </row>
    <row r="54" spans="1:17" ht="46.5" customHeight="1" x14ac:dyDescent="0.2">
      <c r="A54" s="345" t="s">
        <v>262</v>
      </c>
      <c r="B54" s="346"/>
      <c r="C54" s="346"/>
      <c r="D54" s="346"/>
      <c r="E54" s="346"/>
      <c r="F54" s="346"/>
      <c r="G54" s="346"/>
      <c r="H54" s="346"/>
      <c r="I54" s="347"/>
      <c r="J54" s="276">
        <v>137</v>
      </c>
      <c r="K54" s="277">
        <v>3</v>
      </c>
      <c r="L54" s="277">
        <v>0</v>
      </c>
      <c r="M54" s="278">
        <v>0</v>
      </c>
      <c r="N54" s="279">
        <v>0</v>
      </c>
      <c r="O54" s="280">
        <f>O55+O61</f>
        <v>378160</v>
      </c>
      <c r="P54" s="280">
        <f>P55+P61</f>
        <v>420300</v>
      </c>
      <c r="Q54" s="280">
        <f>Q55+Q61</f>
        <v>420600</v>
      </c>
    </row>
    <row r="55" spans="1:17" ht="26.25" customHeight="1" x14ac:dyDescent="0.2">
      <c r="A55" s="282"/>
      <c r="B55" s="283"/>
      <c r="C55" s="348" t="s">
        <v>191</v>
      </c>
      <c r="D55" s="349"/>
      <c r="E55" s="349"/>
      <c r="F55" s="349"/>
      <c r="G55" s="349"/>
      <c r="H55" s="349"/>
      <c r="I55" s="350"/>
      <c r="J55" s="276">
        <v>137</v>
      </c>
      <c r="K55" s="277">
        <v>3</v>
      </c>
      <c r="L55" s="277">
        <v>10</v>
      </c>
      <c r="M55" s="278">
        <v>0</v>
      </c>
      <c r="N55" s="279">
        <v>0</v>
      </c>
      <c r="O55" s="280">
        <f>O57</f>
        <v>375300</v>
      </c>
      <c r="P55" s="361">
        <f>P57</f>
        <v>390300</v>
      </c>
      <c r="Q55" s="361">
        <f>Q57</f>
        <v>390600</v>
      </c>
    </row>
    <row r="56" spans="1:17" ht="76.5" customHeight="1" x14ac:dyDescent="0.25">
      <c r="A56" s="282"/>
      <c r="B56" s="283"/>
      <c r="C56" s="351"/>
      <c r="D56" s="286" t="s">
        <v>290</v>
      </c>
      <c r="E56" s="287"/>
      <c r="F56" s="287"/>
      <c r="G56" s="287"/>
      <c r="H56" s="287"/>
      <c r="I56" s="288"/>
      <c r="J56" s="289">
        <v>137</v>
      </c>
      <c r="K56" s="290">
        <v>3</v>
      </c>
      <c r="L56" s="290">
        <v>10</v>
      </c>
      <c r="M56" s="291">
        <v>6700000000</v>
      </c>
      <c r="N56" s="292">
        <v>0</v>
      </c>
      <c r="O56" s="293">
        <f>O57</f>
        <v>375300</v>
      </c>
      <c r="P56" s="359">
        <f t="shared" ref="P56:Q58" si="2">P57</f>
        <v>390300</v>
      </c>
      <c r="Q56" s="359">
        <f t="shared" si="2"/>
        <v>390600</v>
      </c>
    </row>
    <row r="57" spans="1:17" ht="45" customHeight="1" x14ac:dyDescent="0.25">
      <c r="A57" s="282"/>
      <c r="B57" s="283"/>
      <c r="C57" s="285"/>
      <c r="D57" s="286" t="s">
        <v>263</v>
      </c>
      <c r="E57" s="287"/>
      <c r="F57" s="287"/>
      <c r="G57" s="287"/>
      <c r="H57" s="287"/>
      <c r="I57" s="288"/>
      <c r="J57" s="289">
        <v>137</v>
      </c>
      <c r="K57" s="290">
        <v>3</v>
      </c>
      <c r="L57" s="290">
        <v>10</v>
      </c>
      <c r="M57" s="291">
        <v>6730000000</v>
      </c>
      <c r="N57" s="292">
        <v>0</v>
      </c>
      <c r="O57" s="293">
        <f>O58</f>
        <v>375300</v>
      </c>
      <c r="P57" s="359">
        <f t="shared" si="2"/>
        <v>390300</v>
      </c>
      <c r="Q57" s="359">
        <f t="shared" si="2"/>
        <v>390600</v>
      </c>
    </row>
    <row r="58" spans="1:17" ht="60" customHeight="1" x14ac:dyDescent="0.25">
      <c r="A58" s="282"/>
      <c r="B58" s="283"/>
      <c r="C58" s="285"/>
      <c r="D58" s="362"/>
      <c r="E58" s="286" t="s">
        <v>301</v>
      </c>
      <c r="F58" s="287"/>
      <c r="G58" s="287"/>
      <c r="H58" s="287"/>
      <c r="I58" s="288"/>
      <c r="J58" s="289">
        <v>137</v>
      </c>
      <c r="K58" s="290">
        <v>3</v>
      </c>
      <c r="L58" s="290">
        <v>10</v>
      </c>
      <c r="M58" s="291">
        <v>6730095020</v>
      </c>
      <c r="N58" s="292">
        <v>0</v>
      </c>
      <c r="O58" s="293">
        <f>O59</f>
        <v>375300</v>
      </c>
      <c r="P58" s="359">
        <f t="shared" si="2"/>
        <v>390300</v>
      </c>
      <c r="Q58" s="359">
        <f t="shared" si="2"/>
        <v>390600</v>
      </c>
    </row>
    <row r="59" spans="1:17" ht="33" customHeight="1" x14ac:dyDescent="0.25">
      <c r="A59" s="282"/>
      <c r="B59" s="283"/>
      <c r="C59" s="285"/>
      <c r="D59" s="297"/>
      <c r="E59" s="297"/>
      <c r="F59" s="298" t="s">
        <v>245</v>
      </c>
      <c r="G59" s="298"/>
      <c r="H59" s="298"/>
      <c r="I59" s="298"/>
      <c r="J59" s="289">
        <v>137</v>
      </c>
      <c r="K59" s="290">
        <v>3</v>
      </c>
      <c r="L59" s="290">
        <v>10</v>
      </c>
      <c r="M59" s="291">
        <v>6730095020</v>
      </c>
      <c r="N59" s="292" t="s">
        <v>246</v>
      </c>
      <c r="O59" s="293">
        <f>O60</f>
        <v>375300</v>
      </c>
      <c r="P59" s="359">
        <f>P60</f>
        <v>390300</v>
      </c>
      <c r="Q59" s="359">
        <f>Q60</f>
        <v>390600</v>
      </c>
    </row>
    <row r="60" spans="1:17" ht="31.5" customHeight="1" x14ac:dyDescent="0.25">
      <c r="A60" s="282"/>
      <c r="B60" s="283"/>
      <c r="C60" s="285"/>
      <c r="D60" s="297"/>
      <c r="E60" s="297"/>
      <c r="F60" s="300" t="s">
        <v>292</v>
      </c>
      <c r="G60" s="300"/>
      <c r="H60" s="300"/>
      <c r="I60" s="300"/>
      <c r="J60" s="289">
        <v>137</v>
      </c>
      <c r="K60" s="290">
        <v>3</v>
      </c>
      <c r="L60" s="290">
        <v>10</v>
      </c>
      <c r="M60" s="291">
        <v>6730095020</v>
      </c>
      <c r="N60" s="358">
        <v>244</v>
      </c>
      <c r="O60" s="293">
        <v>375300</v>
      </c>
      <c r="P60" s="293">
        <v>390300</v>
      </c>
      <c r="Q60" s="293">
        <v>390600</v>
      </c>
    </row>
    <row r="61" spans="1:17" ht="51" customHeight="1" x14ac:dyDescent="0.2">
      <c r="A61" s="282"/>
      <c r="B61" s="283"/>
      <c r="C61" s="285"/>
      <c r="D61" s="297"/>
      <c r="E61" s="297"/>
      <c r="F61" s="302" t="s">
        <v>189</v>
      </c>
      <c r="G61" s="303"/>
      <c r="H61" s="303"/>
      <c r="I61" s="304"/>
      <c r="J61" s="276">
        <v>137</v>
      </c>
      <c r="K61" s="277">
        <v>3</v>
      </c>
      <c r="L61" s="277">
        <v>14</v>
      </c>
      <c r="M61" s="278">
        <v>0</v>
      </c>
      <c r="N61" s="279">
        <v>0</v>
      </c>
      <c r="O61" s="280">
        <f>O63</f>
        <v>2860</v>
      </c>
      <c r="P61" s="280">
        <f>P63</f>
        <v>30000</v>
      </c>
      <c r="Q61" s="280">
        <f>Q63</f>
        <v>30000</v>
      </c>
    </row>
    <row r="62" spans="1:17" ht="81.75" customHeight="1" x14ac:dyDescent="0.25">
      <c r="A62" s="282"/>
      <c r="B62" s="283"/>
      <c r="C62" s="285"/>
      <c r="D62" s="297"/>
      <c r="E62" s="297"/>
      <c r="F62" s="334" t="s">
        <v>290</v>
      </c>
      <c r="G62" s="363"/>
      <c r="H62" s="363"/>
      <c r="I62" s="364"/>
      <c r="J62" s="289">
        <v>137</v>
      </c>
      <c r="K62" s="290">
        <v>3</v>
      </c>
      <c r="L62" s="290">
        <v>14</v>
      </c>
      <c r="M62" s="291">
        <v>6700000000</v>
      </c>
      <c r="N62" s="292">
        <v>0</v>
      </c>
      <c r="O62" s="293">
        <f t="shared" ref="O62:Q65" si="3">O63</f>
        <v>2860</v>
      </c>
      <c r="P62" s="293">
        <f t="shared" si="3"/>
        <v>30000</v>
      </c>
      <c r="Q62" s="293">
        <f t="shared" si="3"/>
        <v>30000</v>
      </c>
    </row>
    <row r="63" spans="1:17" ht="62.25" customHeight="1" x14ac:dyDescent="0.25">
      <c r="A63" s="282"/>
      <c r="B63" s="283"/>
      <c r="C63" s="285"/>
      <c r="D63" s="297"/>
      <c r="E63" s="297"/>
      <c r="F63" s="365" t="s">
        <v>265</v>
      </c>
      <c r="G63" s="366"/>
      <c r="H63" s="366"/>
      <c r="I63" s="367"/>
      <c r="J63" s="289">
        <v>137</v>
      </c>
      <c r="K63" s="290">
        <v>3</v>
      </c>
      <c r="L63" s="290">
        <v>14</v>
      </c>
      <c r="M63" s="291">
        <v>6740000000</v>
      </c>
      <c r="N63" s="292">
        <v>0</v>
      </c>
      <c r="O63" s="293">
        <f t="shared" si="3"/>
        <v>2860</v>
      </c>
      <c r="P63" s="293">
        <f t="shared" si="3"/>
        <v>30000</v>
      </c>
      <c r="Q63" s="293">
        <f t="shared" si="3"/>
        <v>30000</v>
      </c>
    </row>
    <row r="64" spans="1:17" ht="31.5" customHeight="1" x14ac:dyDescent="0.25">
      <c r="A64" s="282"/>
      <c r="B64" s="283"/>
      <c r="C64" s="285"/>
      <c r="D64" s="297"/>
      <c r="E64" s="297"/>
      <c r="F64" s="365" t="s">
        <v>266</v>
      </c>
      <c r="G64" s="366"/>
      <c r="H64" s="366"/>
      <c r="I64" s="367"/>
      <c r="J64" s="289">
        <v>137</v>
      </c>
      <c r="K64" s="290">
        <v>3</v>
      </c>
      <c r="L64" s="290">
        <v>14</v>
      </c>
      <c r="M64" s="291">
        <v>6740020040</v>
      </c>
      <c r="N64" s="292">
        <v>0</v>
      </c>
      <c r="O64" s="293">
        <f t="shared" si="3"/>
        <v>2860</v>
      </c>
      <c r="P64" s="293">
        <f t="shared" si="3"/>
        <v>30000</v>
      </c>
      <c r="Q64" s="293">
        <f t="shared" si="3"/>
        <v>30000</v>
      </c>
    </row>
    <row r="65" spans="1:17" ht="49.5" customHeight="1" x14ac:dyDescent="0.25">
      <c r="A65" s="282"/>
      <c r="B65" s="283"/>
      <c r="C65" s="285"/>
      <c r="D65" s="297"/>
      <c r="E65" s="297"/>
      <c r="F65" s="334" t="s">
        <v>267</v>
      </c>
      <c r="G65" s="326"/>
      <c r="H65" s="326"/>
      <c r="I65" s="335"/>
      <c r="J65" s="289">
        <v>137</v>
      </c>
      <c r="K65" s="290">
        <v>3</v>
      </c>
      <c r="L65" s="290">
        <v>14</v>
      </c>
      <c r="M65" s="291">
        <v>6740020040</v>
      </c>
      <c r="N65" s="292">
        <v>240</v>
      </c>
      <c r="O65" s="293">
        <f t="shared" si="3"/>
        <v>2860</v>
      </c>
      <c r="P65" s="293">
        <f t="shared" si="3"/>
        <v>30000</v>
      </c>
      <c r="Q65" s="293">
        <f t="shared" si="3"/>
        <v>30000</v>
      </c>
    </row>
    <row r="66" spans="1:17" ht="31.5" customHeight="1" x14ac:dyDescent="0.25">
      <c r="A66" s="282"/>
      <c r="B66" s="283"/>
      <c r="C66" s="285"/>
      <c r="D66" s="297"/>
      <c r="E66" s="297"/>
      <c r="F66" s="334" t="s">
        <v>292</v>
      </c>
      <c r="G66" s="326"/>
      <c r="H66" s="326"/>
      <c r="I66" s="335"/>
      <c r="J66" s="289">
        <v>137</v>
      </c>
      <c r="K66" s="290">
        <v>3</v>
      </c>
      <c r="L66" s="290">
        <v>14</v>
      </c>
      <c r="M66" s="291">
        <v>6740020040</v>
      </c>
      <c r="N66" s="292">
        <v>244</v>
      </c>
      <c r="O66" s="293">
        <v>2860</v>
      </c>
      <c r="P66" s="293">
        <v>30000</v>
      </c>
      <c r="Q66" s="294">
        <v>30000</v>
      </c>
    </row>
    <row r="67" spans="1:17" ht="15" customHeight="1" x14ac:dyDescent="0.2">
      <c r="A67" s="345" t="s">
        <v>268</v>
      </c>
      <c r="B67" s="346"/>
      <c r="C67" s="346"/>
      <c r="D67" s="346"/>
      <c r="E67" s="346"/>
      <c r="F67" s="346"/>
      <c r="G67" s="346"/>
      <c r="H67" s="346"/>
      <c r="I67" s="347"/>
      <c r="J67" s="276">
        <v>137</v>
      </c>
      <c r="K67" s="277">
        <v>4</v>
      </c>
      <c r="L67" s="277">
        <v>0</v>
      </c>
      <c r="M67" s="278">
        <v>0</v>
      </c>
      <c r="N67" s="279">
        <v>0</v>
      </c>
      <c r="O67" s="280">
        <f>O68</f>
        <v>2251024.52</v>
      </c>
      <c r="P67" s="280">
        <f>P68</f>
        <v>1123000</v>
      </c>
      <c r="Q67" s="280">
        <f>Q68</f>
        <v>1256000</v>
      </c>
    </row>
    <row r="68" spans="1:17" ht="17.25" customHeight="1" x14ac:dyDescent="0.2">
      <c r="A68" s="282"/>
      <c r="B68" s="283"/>
      <c r="C68" s="348" t="s">
        <v>185</v>
      </c>
      <c r="D68" s="349"/>
      <c r="E68" s="349"/>
      <c r="F68" s="349"/>
      <c r="G68" s="349"/>
      <c r="H68" s="349"/>
      <c r="I68" s="350"/>
      <c r="J68" s="276">
        <v>137</v>
      </c>
      <c r="K68" s="277">
        <v>4</v>
      </c>
      <c r="L68" s="277">
        <v>9</v>
      </c>
      <c r="M68" s="278">
        <v>0</v>
      </c>
      <c r="N68" s="279">
        <v>0</v>
      </c>
      <c r="O68" s="280">
        <f>O70</f>
        <v>2251024.52</v>
      </c>
      <c r="P68" s="280">
        <f>P70</f>
        <v>1123000</v>
      </c>
      <c r="Q68" s="281">
        <f>Q70</f>
        <v>1256000</v>
      </c>
    </row>
    <row r="69" spans="1:17" ht="78" customHeight="1" x14ac:dyDescent="0.25">
      <c r="A69" s="282"/>
      <c r="B69" s="283"/>
      <c r="C69" s="351"/>
      <c r="D69" s="286" t="s">
        <v>290</v>
      </c>
      <c r="E69" s="287"/>
      <c r="F69" s="287"/>
      <c r="G69" s="287"/>
      <c r="H69" s="287"/>
      <c r="I69" s="288"/>
      <c r="J69" s="289">
        <v>137</v>
      </c>
      <c r="K69" s="290">
        <v>4</v>
      </c>
      <c r="L69" s="290">
        <v>9</v>
      </c>
      <c r="M69" s="291">
        <v>6700000000</v>
      </c>
      <c r="N69" s="292">
        <v>0</v>
      </c>
      <c r="O69" s="293">
        <f>O70</f>
        <v>2251024.52</v>
      </c>
      <c r="P69" s="293">
        <f t="shared" ref="P69:Q71" si="4">P70</f>
        <v>1123000</v>
      </c>
      <c r="Q69" s="294">
        <f t="shared" si="4"/>
        <v>1256000</v>
      </c>
    </row>
    <row r="70" spans="1:17" ht="45" customHeight="1" x14ac:dyDescent="0.25">
      <c r="A70" s="282"/>
      <c r="B70" s="283"/>
      <c r="C70" s="285"/>
      <c r="D70" s="286" t="s">
        <v>269</v>
      </c>
      <c r="E70" s="287"/>
      <c r="F70" s="287"/>
      <c r="G70" s="287"/>
      <c r="H70" s="287"/>
      <c r="I70" s="288"/>
      <c r="J70" s="289">
        <v>137</v>
      </c>
      <c r="K70" s="290">
        <v>4</v>
      </c>
      <c r="L70" s="290">
        <v>9</v>
      </c>
      <c r="M70" s="291">
        <v>6750000000</v>
      </c>
      <c r="N70" s="292">
        <v>0</v>
      </c>
      <c r="O70" s="293">
        <f>O71</f>
        <v>2251024.52</v>
      </c>
      <c r="P70" s="293">
        <f t="shared" si="4"/>
        <v>1123000</v>
      </c>
      <c r="Q70" s="294">
        <f t="shared" si="4"/>
        <v>1256000</v>
      </c>
    </row>
    <row r="71" spans="1:17" ht="44.25" customHeight="1" x14ac:dyDescent="0.25">
      <c r="A71" s="282"/>
      <c r="B71" s="283"/>
      <c r="C71" s="285"/>
      <c r="D71" s="286" t="s">
        <v>270</v>
      </c>
      <c r="E71" s="287"/>
      <c r="F71" s="287"/>
      <c r="G71" s="287"/>
      <c r="H71" s="287"/>
      <c r="I71" s="288"/>
      <c r="J71" s="289">
        <v>137</v>
      </c>
      <c r="K71" s="290">
        <v>4</v>
      </c>
      <c r="L71" s="290">
        <v>9</v>
      </c>
      <c r="M71" s="291">
        <v>6750095280</v>
      </c>
      <c r="N71" s="292">
        <v>0</v>
      </c>
      <c r="O71" s="293">
        <f>O72</f>
        <v>2251024.52</v>
      </c>
      <c r="P71" s="293">
        <f t="shared" si="4"/>
        <v>1123000</v>
      </c>
      <c r="Q71" s="294">
        <f t="shared" si="4"/>
        <v>1256000</v>
      </c>
    </row>
    <row r="72" spans="1:17" ht="32.25" customHeight="1" x14ac:dyDescent="0.25">
      <c r="A72" s="282"/>
      <c r="B72" s="283"/>
      <c r="C72" s="285"/>
      <c r="D72" s="297"/>
      <c r="E72" s="297"/>
      <c r="F72" s="298" t="s">
        <v>245</v>
      </c>
      <c r="G72" s="298"/>
      <c r="H72" s="298"/>
      <c r="I72" s="298"/>
      <c r="J72" s="289">
        <v>137</v>
      </c>
      <c r="K72" s="290">
        <v>4</v>
      </c>
      <c r="L72" s="290">
        <v>9</v>
      </c>
      <c r="M72" s="291">
        <v>6750095280</v>
      </c>
      <c r="N72" s="292" t="s">
        <v>246</v>
      </c>
      <c r="O72" s="293">
        <f>O73</f>
        <v>2251024.52</v>
      </c>
      <c r="P72" s="293">
        <f>P73</f>
        <v>1123000</v>
      </c>
      <c r="Q72" s="294">
        <f>Q73</f>
        <v>1256000</v>
      </c>
    </row>
    <row r="73" spans="1:17" ht="34.5" customHeight="1" x14ac:dyDescent="0.25">
      <c r="A73" s="282"/>
      <c r="B73" s="283"/>
      <c r="C73" s="285"/>
      <c r="D73" s="297"/>
      <c r="E73" s="300" t="s">
        <v>292</v>
      </c>
      <c r="F73" s="300"/>
      <c r="G73" s="300"/>
      <c r="H73" s="300"/>
      <c r="I73" s="300"/>
      <c r="J73" s="289">
        <v>137</v>
      </c>
      <c r="K73" s="290">
        <v>4</v>
      </c>
      <c r="L73" s="290">
        <v>9</v>
      </c>
      <c r="M73" s="291">
        <v>6750095280</v>
      </c>
      <c r="N73" s="292">
        <v>244</v>
      </c>
      <c r="O73" s="293">
        <v>2251024.52</v>
      </c>
      <c r="P73" s="293">
        <v>1123000</v>
      </c>
      <c r="Q73" s="294">
        <v>1256000</v>
      </c>
    </row>
    <row r="74" spans="1:17" ht="31.5" customHeight="1" x14ac:dyDescent="0.2">
      <c r="A74" s="345" t="s">
        <v>271</v>
      </c>
      <c r="B74" s="346"/>
      <c r="C74" s="346"/>
      <c r="D74" s="346"/>
      <c r="E74" s="346"/>
      <c r="F74" s="346"/>
      <c r="G74" s="346"/>
      <c r="H74" s="346"/>
      <c r="I74" s="347"/>
      <c r="J74" s="276">
        <v>137</v>
      </c>
      <c r="K74" s="277">
        <v>5</v>
      </c>
      <c r="L74" s="277">
        <v>0</v>
      </c>
      <c r="M74" s="278">
        <v>0</v>
      </c>
      <c r="N74" s="279">
        <v>0</v>
      </c>
      <c r="O74" s="280">
        <f>O75</f>
        <v>2278470.13</v>
      </c>
      <c r="P74" s="280">
        <f>P75</f>
        <v>2982160</v>
      </c>
      <c r="Q74" s="281">
        <f>Q75</f>
        <v>2547760</v>
      </c>
    </row>
    <row r="75" spans="1:17" ht="21.75" customHeight="1" x14ac:dyDescent="0.2">
      <c r="A75" s="282"/>
      <c r="B75" s="283"/>
      <c r="C75" s="348" t="s">
        <v>175</v>
      </c>
      <c r="D75" s="349"/>
      <c r="E75" s="349"/>
      <c r="F75" s="349"/>
      <c r="G75" s="349"/>
      <c r="H75" s="349"/>
      <c r="I75" s="350"/>
      <c r="J75" s="276">
        <v>137</v>
      </c>
      <c r="K75" s="277">
        <v>5</v>
      </c>
      <c r="L75" s="277">
        <v>3</v>
      </c>
      <c r="M75" s="278">
        <v>0</v>
      </c>
      <c r="N75" s="279">
        <v>0</v>
      </c>
      <c r="O75" s="280">
        <f t="shared" ref="O75:Q76" si="5">O77</f>
        <v>2278470.13</v>
      </c>
      <c r="P75" s="280">
        <f t="shared" si="5"/>
        <v>2982160</v>
      </c>
      <c r="Q75" s="281">
        <f t="shared" si="5"/>
        <v>2547760</v>
      </c>
    </row>
    <row r="76" spans="1:17" ht="80.25" customHeight="1" x14ac:dyDescent="0.25">
      <c r="A76" s="282"/>
      <c r="B76" s="283"/>
      <c r="C76" s="351"/>
      <c r="D76" s="286" t="s">
        <v>290</v>
      </c>
      <c r="E76" s="287"/>
      <c r="F76" s="287"/>
      <c r="G76" s="287"/>
      <c r="H76" s="287"/>
      <c r="I76" s="288"/>
      <c r="J76" s="289">
        <v>137</v>
      </c>
      <c r="K76" s="290">
        <v>5</v>
      </c>
      <c r="L76" s="290">
        <v>3</v>
      </c>
      <c r="M76" s="368">
        <v>6700000000</v>
      </c>
      <c r="N76" s="292">
        <v>0</v>
      </c>
      <c r="O76" s="293">
        <f t="shared" si="5"/>
        <v>2278470.13</v>
      </c>
      <c r="P76" s="293">
        <f t="shared" si="5"/>
        <v>2982160</v>
      </c>
      <c r="Q76" s="294">
        <f t="shared" si="5"/>
        <v>2547760</v>
      </c>
    </row>
    <row r="77" spans="1:17" ht="46.5" customHeight="1" x14ac:dyDescent="0.25">
      <c r="A77" s="282"/>
      <c r="B77" s="283"/>
      <c r="C77" s="285"/>
      <c r="D77" s="286" t="s">
        <v>272</v>
      </c>
      <c r="E77" s="287"/>
      <c r="F77" s="287"/>
      <c r="G77" s="287"/>
      <c r="H77" s="287"/>
      <c r="I77" s="288"/>
      <c r="J77" s="289">
        <v>137</v>
      </c>
      <c r="K77" s="290">
        <v>5</v>
      </c>
      <c r="L77" s="290">
        <v>3</v>
      </c>
      <c r="M77" s="291">
        <v>6760000000</v>
      </c>
      <c r="N77" s="292">
        <v>0</v>
      </c>
      <c r="O77" s="293">
        <f t="shared" ref="O77:Q79" si="6">O78</f>
        <v>2278470.13</v>
      </c>
      <c r="P77" s="293">
        <f t="shared" si="6"/>
        <v>2982160</v>
      </c>
      <c r="Q77" s="294">
        <f t="shared" si="6"/>
        <v>2547760</v>
      </c>
    </row>
    <row r="78" spans="1:17" ht="48" customHeight="1" x14ac:dyDescent="0.25">
      <c r="A78" s="282"/>
      <c r="B78" s="283"/>
      <c r="C78" s="285"/>
      <c r="D78" s="369"/>
      <c r="E78" s="286" t="s">
        <v>302</v>
      </c>
      <c r="F78" s="287"/>
      <c r="G78" s="287"/>
      <c r="H78" s="287"/>
      <c r="I78" s="288"/>
      <c r="J78" s="289">
        <v>137</v>
      </c>
      <c r="K78" s="290">
        <v>5</v>
      </c>
      <c r="L78" s="290">
        <v>3</v>
      </c>
      <c r="M78" s="291">
        <v>6760095310</v>
      </c>
      <c r="N78" s="292">
        <v>0</v>
      </c>
      <c r="O78" s="293">
        <f t="shared" si="6"/>
        <v>2278470.13</v>
      </c>
      <c r="P78" s="293">
        <f t="shared" si="6"/>
        <v>2982160</v>
      </c>
      <c r="Q78" s="294">
        <f t="shared" si="6"/>
        <v>2547760</v>
      </c>
    </row>
    <row r="79" spans="1:17" ht="36.75" customHeight="1" x14ac:dyDescent="0.25">
      <c r="A79" s="282"/>
      <c r="B79" s="283"/>
      <c r="C79" s="285"/>
      <c r="D79" s="297"/>
      <c r="E79" s="297"/>
      <c r="F79" s="298" t="s">
        <v>245</v>
      </c>
      <c r="G79" s="298"/>
      <c r="H79" s="298"/>
      <c r="I79" s="298"/>
      <c r="J79" s="289">
        <v>137</v>
      </c>
      <c r="K79" s="290">
        <v>5</v>
      </c>
      <c r="L79" s="290">
        <v>3</v>
      </c>
      <c r="M79" s="291">
        <v>6760095310</v>
      </c>
      <c r="N79" s="292" t="s">
        <v>246</v>
      </c>
      <c r="O79" s="293">
        <f t="shared" si="6"/>
        <v>2278470.13</v>
      </c>
      <c r="P79" s="293">
        <f t="shared" si="6"/>
        <v>2982160</v>
      </c>
      <c r="Q79" s="294">
        <f t="shared" si="6"/>
        <v>2547760</v>
      </c>
    </row>
    <row r="80" spans="1:17" ht="32.25" customHeight="1" x14ac:dyDescent="0.25">
      <c r="A80" s="282"/>
      <c r="B80" s="283"/>
      <c r="C80" s="285"/>
      <c r="D80" s="297"/>
      <c r="E80" s="297"/>
      <c r="F80" s="300" t="s">
        <v>292</v>
      </c>
      <c r="G80" s="300"/>
      <c r="H80" s="300"/>
      <c r="I80" s="300"/>
      <c r="J80" s="289">
        <v>137</v>
      </c>
      <c r="K80" s="290">
        <v>5</v>
      </c>
      <c r="L80" s="290">
        <v>3</v>
      </c>
      <c r="M80" s="291">
        <v>6760095310</v>
      </c>
      <c r="N80" s="292">
        <v>244</v>
      </c>
      <c r="O80" s="293">
        <v>2278470.13</v>
      </c>
      <c r="P80" s="293">
        <v>2982160</v>
      </c>
      <c r="Q80" s="294">
        <v>2547760</v>
      </c>
    </row>
    <row r="81" spans="1:17" ht="15" customHeight="1" x14ac:dyDescent="0.2">
      <c r="A81" s="370" t="s">
        <v>274</v>
      </c>
      <c r="B81" s="371"/>
      <c r="C81" s="371"/>
      <c r="D81" s="371"/>
      <c r="E81" s="371"/>
      <c r="F81" s="371"/>
      <c r="G81" s="371"/>
      <c r="H81" s="371"/>
      <c r="I81" s="372"/>
      <c r="J81" s="373">
        <v>137</v>
      </c>
      <c r="K81" s="374">
        <v>8</v>
      </c>
      <c r="L81" s="374">
        <v>0</v>
      </c>
      <c r="M81" s="375">
        <v>0</v>
      </c>
      <c r="N81" s="376">
        <v>0</v>
      </c>
      <c r="O81" s="280">
        <f t="shared" ref="O81:Q83" si="7">O82</f>
        <v>2648905</v>
      </c>
      <c r="P81" s="361">
        <f t="shared" si="7"/>
        <v>2619200</v>
      </c>
      <c r="Q81" s="377">
        <f t="shared" si="7"/>
        <v>2629200</v>
      </c>
    </row>
    <row r="82" spans="1:17" ht="15" customHeight="1" x14ac:dyDescent="0.2">
      <c r="A82" s="378"/>
      <c r="B82" s="379"/>
      <c r="C82" s="380" t="s">
        <v>171</v>
      </c>
      <c r="D82" s="381"/>
      <c r="E82" s="381"/>
      <c r="F82" s="381"/>
      <c r="G82" s="381"/>
      <c r="H82" s="381"/>
      <c r="I82" s="382"/>
      <c r="J82" s="373">
        <v>137</v>
      </c>
      <c r="K82" s="374">
        <v>8</v>
      </c>
      <c r="L82" s="374">
        <v>1</v>
      </c>
      <c r="M82" s="375">
        <v>0</v>
      </c>
      <c r="N82" s="376">
        <v>0</v>
      </c>
      <c r="O82" s="280">
        <f t="shared" si="7"/>
        <v>2648905</v>
      </c>
      <c r="P82" s="361">
        <f t="shared" si="7"/>
        <v>2619200</v>
      </c>
      <c r="Q82" s="377">
        <f t="shared" si="7"/>
        <v>2629200</v>
      </c>
    </row>
    <row r="83" spans="1:17" ht="78" customHeight="1" x14ac:dyDescent="0.25">
      <c r="A83" s="378"/>
      <c r="B83" s="379"/>
      <c r="C83" s="383"/>
      <c r="D83" s="286" t="s">
        <v>290</v>
      </c>
      <c r="E83" s="287"/>
      <c r="F83" s="287"/>
      <c r="G83" s="287"/>
      <c r="H83" s="287"/>
      <c r="I83" s="288"/>
      <c r="J83" s="289">
        <v>137</v>
      </c>
      <c r="K83" s="290">
        <v>8</v>
      </c>
      <c r="L83" s="290">
        <v>1</v>
      </c>
      <c r="M83" s="291">
        <v>6700000000</v>
      </c>
      <c r="N83" s="292">
        <v>0</v>
      </c>
      <c r="O83" s="293">
        <f t="shared" si="7"/>
        <v>2648905</v>
      </c>
      <c r="P83" s="293">
        <f t="shared" si="7"/>
        <v>2619200</v>
      </c>
      <c r="Q83" s="294">
        <f t="shared" si="7"/>
        <v>2629200</v>
      </c>
    </row>
    <row r="84" spans="1:17" ht="45" customHeight="1" x14ac:dyDescent="0.25">
      <c r="A84" s="282"/>
      <c r="B84" s="283"/>
      <c r="C84" s="285"/>
      <c r="D84" s="286" t="s">
        <v>275</v>
      </c>
      <c r="E84" s="287"/>
      <c r="F84" s="287"/>
      <c r="G84" s="287"/>
      <c r="H84" s="287"/>
      <c r="I84" s="288"/>
      <c r="J84" s="289">
        <v>137</v>
      </c>
      <c r="K84" s="290">
        <v>8</v>
      </c>
      <c r="L84" s="290">
        <v>1</v>
      </c>
      <c r="M84" s="291">
        <v>6770000000</v>
      </c>
      <c r="N84" s="292">
        <v>0</v>
      </c>
      <c r="O84" s="293">
        <f>O85+O88</f>
        <v>2648905</v>
      </c>
      <c r="P84" s="293">
        <f>P85+P88</f>
        <v>2619200</v>
      </c>
      <c r="Q84" s="294">
        <f>Q85+Q88</f>
        <v>2629200</v>
      </c>
    </row>
    <row r="85" spans="1:17" ht="61.5" customHeight="1" x14ac:dyDescent="0.25">
      <c r="A85" s="282"/>
      <c r="B85" s="283"/>
      <c r="C85" s="285"/>
      <c r="D85" s="369"/>
      <c r="E85" s="286" t="s">
        <v>277</v>
      </c>
      <c r="F85" s="287"/>
      <c r="G85" s="287"/>
      <c r="H85" s="287"/>
      <c r="I85" s="288"/>
      <c r="J85" s="289">
        <v>137</v>
      </c>
      <c r="K85" s="290">
        <v>8</v>
      </c>
      <c r="L85" s="290">
        <v>1</v>
      </c>
      <c r="M85" s="291">
        <v>6770095220</v>
      </c>
      <c r="N85" s="292">
        <v>0</v>
      </c>
      <c r="O85" s="293">
        <f>O87</f>
        <v>639705</v>
      </c>
      <c r="P85" s="293">
        <v>610000</v>
      </c>
      <c r="Q85" s="294">
        <v>620000</v>
      </c>
    </row>
    <row r="86" spans="1:17" ht="30.75" customHeight="1" x14ac:dyDescent="0.25">
      <c r="A86" s="282"/>
      <c r="B86" s="283"/>
      <c r="C86" s="285"/>
      <c r="D86" s="297"/>
      <c r="E86" s="297"/>
      <c r="F86" s="334" t="s">
        <v>245</v>
      </c>
      <c r="G86" s="326"/>
      <c r="H86" s="326"/>
      <c r="I86" s="335"/>
      <c r="J86" s="289">
        <v>137</v>
      </c>
      <c r="K86" s="290">
        <v>8</v>
      </c>
      <c r="L86" s="290">
        <v>1</v>
      </c>
      <c r="M86" s="291">
        <v>6770095220</v>
      </c>
      <c r="N86" s="292">
        <v>240</v>
      </c>
      <c r="O86" s="293">
        <f>O87</f>
        <v>639705</v>
      </c>
      <c r="P86" s="293">
        <f>P87</f>
        <v>610000</v>
      </c>
      <c r="Q86" s="293">
        <f>Q87</f>
        <v>620000</v>
      </c>
    </row>
    <row r="87" spans="1:17" ht="30" customHeight="1" x14ac:dyDescent="0.25">
      <c r="A87" s="282"/>
      <c r="B87" s="283"/>
      <c r="C87" s="285"/>
      <c r="D87" s="297"/>
      <c r="E87" s="297"/>
      <c r="F87" s="384" t="s">
        <v>292</v>
      </c>
      <c r="G87" s="384"/>
      <c r="H87" s="384"/>
      <c r="I87" s="384"/>
      <c r="J87" s="356">
        <v>137</v>
      </c>
      <c r="K87" s="357">
        <v>8</v>
      </c>
      <c r="L87" s="357">
        <v>1</v>
      </c>
      <c r="M87" s="291">
        <v>6770095220</v>
      </c>
      <c r="N87" s="358">
        <v>244</v>
      </c>
      <c r="O87" s="293">
        <v>639705</v>
      </c>
      <c r="P87" s="359">
        <v>610000</v>
      </c>
      <c r="Q87" s="360">
        <v>620000</v>
      </c>
    </row>
    <row r="88" spans="1:17" ht="58.5" customHeight="1" x14ac:dyDescent="0.25">
      <c r="A88" s="282"/>
      <c r="B88" s="283"/>
      <c r="C88" s="285"/>
      <c r="D88" s="297"/>
      <c r="E88" s="297"/>
      <c r="F88" s="298" t="s">
        <v>303</v>
      </c>
      <c r="G88" s="298"/>
      <c r="H88" s="298"/>
      <c r="I88" s="298"/>
      <c r="J88" s="289">
        <v>137</v>
      </c>
      <c r="K88" s="290">
        <v>8</v>
      </c>
      <c r="L88" s="290">
        <v>1</v>
      </c>
      <c r="M88" s="291">
        <v>6770075080</v>
      </c>
      <c r="N88" s="292">
        <v>0</v>
      </c>
      <c r="O88" s="293">
        <f>O89</f>
        <v>2009200</v>
      </c>
      <c r="P88" s="293">
        <f>P89</f>
        <v>2009200</v>
      </c>
      <c r="Q88" s="293">
        <f>Q89</f>
        <v>2009200</v>
      </c>
    </row>
    <row r="89" spans="1:17" ht="21.75" customHeight="1" x14ac:dyDescent="0.25">
      <c r="A89" s="385"/>
      <c r="B89" s="386"/>
      <c r="C89" s="387"/>
      <c r="D89" s="388"/>
      <c r="E89" s="388"/>
      <c r="F89" s="321" t="s">
        <v>37</v>
      </c>
      <c r="G89" s="389"/>
      <c r="H89" s="389"/>
      <c r="I89" s="390"/>
      <c r="J89" s="289">
        <v>137</v>
      </c>
      <c r="K89" s="290">
        <v>8</v>
      </c>
      <c r="L89" s="290">
        <v>1</v>
      </c>
      <c r="M89" s="291">
        <v>6770075080</v>
      </c>
      <c r="N89" s="292">
        <v>540</v>
      </c>
      <c r="O89" s="293">
        <v>2009200</v>
      </c>
      <c r="P89" s="293">
        <v>2009200</v>
      </c>
      <c r="Q89" s="293">
        <v>2009200</v>
      </c>
    </row>
    <row r="90" spans="1:17" ht="18" customHeight="1" x14ac:dyDescent="0.2">
      <c r="A90" s="391" t="s">
        <v>169</v>
      </c>
      <c r="B90" s="392"/>
      <c r="C90" s="392"/>
      <c r="D90" s="392"/>
      <c r="E90" s="392"/>
      <c r="F90" s="392"/>
      <c r="G90" s="392"/>
      <c r="H90" s="392"/>
      <c r="I90" s="393"/>
      <c r="J90" s="276">
        <v>137</v>
      </c>
      <c r="K90" s="277">
        <v>10</v>
      </c>
      <c r="L90" s="277">
        <v>0</v>
      </c>
      <c r="M90" s="278">
        <v>0</v>
      </c>
      <c r="N90" s="279">
        <v>0</v>
      </c>
      <c r="O90" s="280">
        <f>O93</f>
        <v>166541.60999999999</v>
      </c>
      <c r="P90" s="280">
        <f>P91</f>
        <v>182000</v>
      </c>
      <c r="Q90" s="281">
        <f>Q91</f>
        <v>184000</v>
      </c>
    </row>
    <row r="91" spans="1:17" ht="18" customHeight="1" x14ac:dyDescent="0.2">
      <c r="A91" s="394"/>
      <c r="B91" s="395"/>
      <c r="C91" s="395"/>
      <c r="D91" s="395"/>
      <c r="E91" s="395"/>
      <c r="F91" s="392" t="s">
        <v>167</v>
      </c>
      <c r="G91" s="396"/>
      <c r="H91" s="396"/>
      <c r="I91" s="397"/>
      <c r="J91" s="276">
        <v>137</v>
      </c>
      <c r="K91" s="277">
        <v>10</v>
      </c>
      <c r="L91" s="277">
        <v>1</v>
      </c>
      <c r="M91" s="278">
        <v>0</v>
      </c>
      <c r="N91" s="279">
        <v>0</v>
      </c>
      <c r="O91" s="280">
        <f>O96</f>
        <v>166541.60999999999</v>
      </c>
      <c r="P91" s="280">
        <f>P96</f>
        <v>182000</v>
      </c>
      <c r="Q91" s="281">
        <f>Q96</f>
        <v>184000</v>
      </c>
    </row>
    <row r="92" spans="1:17" ht="58.5" customHeight="1" x14ac:dyDescent="0.25">
      <c r="A92" s="394"/>
      <c r="B92" s="395"/>
      <c r="C92" s="395"/>
      <c r="D92" s="395"/>
      <c r="E92" s="395"/>
      <c r="F92" s="398" t="s">
        <v>304</v>
      </c>
      <c r="G92" s="399"/>
      <c r="H92" s="399"/>
      <c r="I92" s="400"/>
      <c r="J92" s="289">
        <v>137</v>
      </c>
      <c r="K92" s="290">
        <v>10</v>
      </c>
      <c r="L92" s="290">
        <v>1</v>
      </c>
      <c r="M92" s="368">
        <v>6700000000</v>
      </c>
      <c r="N92" s="292">
        <v>0</v>
      </c>
      <c r="O92" s="293">
        <f t="shared" ref="O92:Q93" si="8">O95</f>
        <v>166541.60999999999</v>
      </c>
      <c r="P92" s="293">
        <f t="shared" si="8"/>
        <v>182000</v>
      </c>
      <c r="Q92" s="294">
        <f t="shared" si="8"/>
        <v>184000</v>
      </c>
    </row>
    <row r="93" spans="1:17" ht="29.25" customHeight="1" x14ac:dyDescent="0.25">
      <c r="A93" s="394"/>
      <c r="B93" s="395"/>
      <c r="C93" s="395"/>
      <c r="D93" s="395"/>
      <c r="E93" s="395"/>
      <c r="F93" s="398" t="s">
        <v>305</v>
      </c>
      <c r="G93" s="401"/>
      <c r="H93" s="401"/>
      <c r="I93" s="402"/>
      <c r="J93" s="289">
        <v>137</v>
      </c>
      <c r="K93" s="290">
        <v>10</v>
      </c>
      <c r="L93" s="290">
        <v>1</v>
      </c>
      <c r="M93" s="368">
        <v>6710000000</v>
      </c>
      <c r="N93" s="292">
        <v>0</v>
      </c>
      <c r="O93" s="293">
        <f t="shared" si="8"/>
        <v>166541.60999999999</v>
      </c>
      <c r="P93" s="293">
        <f t="shared" si="8"/>
        <v>182000</v>
      </c>
      <c r="Q93" s="294">
        <f t="shared" si="8"/>
        <v>184000</v>
      </c>
    </row>
    <row r="94" spans="1:17" ht="48" customHeight="1" x14ac:dyDescent="0.25">
      <c r="A94" s="394"/>
      <c r="B94" s="395"/>
      <c r="C94" s="403"/>
      <c r="D94" s="398" t="s">
        <v>279</v>
      </c>
      <c r="E94" s="401"/>
      <c r="F94" s="401"/>
      <c r="G94" s="401"/>
      <c r="H94" s="401"/>
      <c r="I94" s="402"/>
      <c r="J94" s="289">
        <v>137</v>
      </c>
      <c r="K94" s="290">
        <v>10</v>
      </c>
      <c r="L94" s="290">
        <v>1</v>
      </c>
      <c r="M94" s="368">
        <v>6710025050</v>
      </c>
      <c r="N94" s="292">
        <v>0</v>
      </c>
      <c r="O94" s="293">
        <f>O96</f>
        <v>166541.60999999999</v>
      </c>
      <c r="P94" s="293">
        <f>P96</f>
        <v>182000</v>
      </c>
      <c r="Q94" s="294">
        <f>Q96</f>
        <v>184000</v>
      </c>
    </row>
    <row r="95" spans="1:17" ht="37.5" customHeight="1" x14ac:dyDescent="0.25">
      <c r="A95" s="394"/>
      <c r="B95" s="395"/>
      <c r="C95" s="403"/>
      <c r="D95" s="403"/>
      <c r="E95" s="401" t="s">
        <v>280</v>
      </c>
      <c r="F95" s="401"/>
      <c r="G95" s="401"/>
      <c r="H95" s="401"/>
      <c r="I95" s="402"/>
      <c r="J95" s="289">
        <v>137</v>
      </c>
      <c r="K95" s="290">
        <v>10</v>
      </c>
      <c r="L95" s="290">
        <v>1</v>
      </c>
      <c r="M95" s="368">
        <v>6710025050</v>
      </c>
      <c r="N95" s="292">
        <v>310</v>
      </c>
      <c r="O95" s="293">
        <f>O96</f>
        <v>166541.60999999999</v>
      </c>
      <c r="P95" s="293">
        <f>P96</f>
        <v>182000</v>
      </c>
      <c r="Q95" s="294">
        <f>Q96</f>
        <v>184000</v>
      </c>
    </row>
    <row r="96" spans="1:17" ht="18" customHeight="1" x14ac:dyDescent="0.25">
      <c r="A96" s="394"/>
      <c r="B96" s="395"/>
      <c r="C96" s="395"/>
      <c r="D96" s="398" t="s">
        <v>306</v>
      </c>
      <c r="E96" s="401"/>
      <c r="F96" s="401"/>
      <c r="G96" s="401"/>
      <c r="H96" s="401"/>
      <c r="I96" s="402"/>
      <c r="J96" s="289">
        <v>137</v>
      </c>
      <c r="K96" s="290">
        <v>10</v>
      </c>
      <c r="L96" s="290">
        <v>1</v>
      </c>
      <c r="M96" s="368">
        <v>6710025050</v>
      </c>
      <c r="N96" s="292">
        <v>312</v>
      </c>
      <c r="O96" s="293">
        <v>166541.60999999999</v>
      </c>
      <c r="P96" s="293">
        <v>182000</v>
      </c>
      <c r="Q96" s="294">
        <v>184000</v>
      </c>
    </row>
    <row r="97" spans="1:17" ht="15.75" customHeight="1" thickBot="1" x14ac:dyDescent="0.3">
      <c r="A97" s="404"/>
      <c r="B97" s="405" t="s">
        <v>307</v>
      </c>
      <c r="C97" s="406"/>
      <c r="D97" s="406"/>
      <c r="E97" s="406"/>
      <c r="F97" s="406"/>
      <c r="G97" s="406"/>
      <c r="H97" s="406"/>
      <c r="I97" s="407"/>
      <c r="J97" s="408"/>
      <c r="K97" s="408"/>
      <c r="L97" s="408"/>
      <c r="M97" s="409"/>
      <c r="N97" s="409"/>
      <c r="O97" s="410">
        <f>O90+O81+O74+O67+O54+O44+O9</f>
        <v>12631140</v>
      </c>
      <c r="P97" s="410">
        <f>P9+P44+P54+P67+P74+P81+P90</f>
        <v>10908600</v>
      </c>
      <c r="Q97" s="410">
        <f>Q9+Q44+Q54+Q67+Q74+Q81+Q90</f>
        <v>10755900</v>
      </c>
    </row>
    <row r="101" spans="1:17" x14ac:dyDescent="0.2">
      <c r="H101" s="411"/>
    </row>
  </sheetData>
  <mergeCells count="92">
    <mergeCell ref="D96:I96"/>
    <mergeCell ref="B97:I97"/>
    <mergeCell ref="A90:I90"/>
    <mergeCell ref="F91:I91"/>
    <mergeCell ref="F92:I92"/>
    <mergeCell ref="F93:I93"/>
    <mergeCell ref="D94:I94"/>
    <mergeCell ref="E95:I95"/>
    <mergeCell ref="D84:I84"/>
    <mergeCell ref="E85:I85"/>
    <mergeCell ref="F86:I86"/>
    <mergeCell ref="F87:I87"/>
    <mergeCell ref="F88:I88"/>
    <mergeCell ref="F89:I89"/>
    <mergeCell ref="E78:I78"/>
    <mergeCell ref="F79:I79"/>
    <mergeCell ref="F80:I80"/>
    <mergeCell ref="A81:I81"/>
    <mergeCell ref="C82:I82"/>
    <mergeCell ref="D83:I83"/>
    <mergeCell ref="F72:I72"/>
    <mergeCell ref="E73:I73"/>
    <mergeCell ref="A74:I74"/>
    <mergeCell ref="C75:I75"/>
    <mergeCell ref="D76:I76"/>
    <mergeCell ref="D77:I77"/>
    <mergeCell ref="F66:I66"/>
    <mergeCell ref="A67:I67"/>
    <mergeCell ref="C68:I68"/>
    <mergeCell ref="D69:I69"/>
    <mergeCell ref="D70:I70"/>
    <mergeCell ref="D71:I71"/>
    <mergeCell ref="F60:I60"/>
    <mergeCell ref="F61:I61"/>
    <mergeCell ref="F62:I62"/>
    <mergeCell ref="F63:I63"/>
    <mergeCell ref="F64:I64"/>
    <mergeCell ref="F65:I65"/>
    <mergeCell ref="A54:I54"/>
    <mergeCell ref="C55:I55"/>
    <mergeCell ref="D56:I56"/>
    <mergeCell ref="D57:I57"/>
    <mergeCell ref="E58:I58"/>
    <mergeCell ref="F59:I59"/>
    <mergeCell ref="F48:I48"/>
    <mergeCell ref="F49:I49"/>
    <mergeCell ref="F50:I50"/>
    <mergeCell ref="F51:I51"/>
    <mergeCell ref="F52:I52"/>
    <mergeCell ref="F53:I53"/>
    <mergeCell ref="F42:I42"/>
    <mergeCell ref="F43:I43"/>
    <mergeCell ref="A44:I44"/>
    <mergeCell ref="C45:I45"/>
    <mergeCell ref="D46:I46"/>
    <mergeCell ref="D47:I47"/>
    <mergeCell ref="F36:I36"/>
    <mergeCell ref="F37:I37"/>
    <mergeCell ref="F38:I38"/>
    <mergeCell ref="D39:I39"/>
    <mergeCell ref="F40:I40"/>
    <mergeCell ref="F41:I41"/>
    <mergeCell ref="D30:I30"/>
    <mergeCell ref="F31:I31"/>
    <mergeCell ref="F32:I32"/>
    <mergeCell ref="F33:I33"/>
    <mergeCell ref="F34:I34"/>
    <mergeCell ref="D35:I35"/>
    <mergeCell ref="F24:I24"/>
    <mergeCell ref="F25:I25"/>
    <mergeCell ref="F26:I26"/>
    <mergeCell ref="F27:I27"/>
    <mergeCell ref="F28:I28"/>
    <mergeCell ref="F29:I29"/>
    <mergeCell ref="D18:I18"/>
    <mergeCell ref="D19:I19"/>
    <mergeCell ref="E20:I20"/>
    <mergeCell ref="F21:I21"/>
    <mergeCell ref="F22:I22"/>
    <mergeCell ref="F23:I23"/>
    <mergeCell ref="F12:I12"/>
    <mergeCell ref="E13:I13"/>
    <mergeCell ref="F14:I14"/>
    <mergeCell ref="F15:I15"/>
    <mergeCell ref="F16:I16"/>
    <mergeCell ref="C17:I17"/>
    <mergeCell ref="A4:Q5"/>
    <mergeCell ref="A7:I7"/>
    <mergeCell ref="A8:I8"/>
    <mergeCell ref="A9:I9"/>
    <mergeCell ref="C10:I10"/>
    <mergeCell ref="D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 1</vt:lpstr>
      <vt:lpstr>прил 5</vt:lpstr>
      <vt:lpstr>прил 6</vt:lpstr>
      <vt:lpstr>прил 7</vt:lpstr>
      <vt:lpstr>прил 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2017-11-29T09:00:37Z</cp:lastPrinted>
  <dcterms:created xsi:type="dcterms:W3CDTF">2010-12-16T03:42:04Z</dcterms:created>
  <dcterms:modified xsi:type="dcterms:W3CDTF">2020-12-29T10:44:22Z</dcterms:modified>
</cp:coreProperties>
</file>