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Черкассы\"/>
    </mc:Choice>
  </mc:AlternateContent>
  <bookViews>
    <workbookView xWindow="0" yWindow="0" windowWidth="20490" windowHeight="7155"/>
  </bookViews>
  <sheets>
    <sheet name="прил 1" sheetId="1" r:id="rId1"/>
    <sheet name="прил 2" sheetId="2" r:id="rId2"/>
    <sheet name="прил 3" sheetId="3" r:id="rId3"/>
    <sheet name="прил 4" sheetId="4" r:id="rId4"/>
    <sheet name="прил 5" sheetId="5" r:id="rId5"/>
    <sheet name="прил 6" sheetId="6" r:id="rId6"/>
    <sheet name="прил 7" sheetId="7" r:id="rId7"/>
    <sheet name="прил 8" sheetId="8" r:id="rId8"/>
    <sheet name="прил 9" sheetId="9" r:id="rId9"/>
    <sheet name="прил 10" sheetId="10" r:id="rId10"/>
    <sheet name="прил 11 табл.1 Культ" sheetId="11" r:id="rId11"/>
    <sheet name="прил 11 табл.2 КСО" sheetId="12" r:id="rId12"/>
    <sheet name="прил 11 табл.4 Земельный контр" sheetId="13" r:id="rId13"/>
    <sheet name="прил 12" sheetId="14" r:id="rId14"/>
    <sheet name="прил 13" sheetId="15" r:id="rId15"/>
    <sheet name="прил 14" sheetId="16" r:id="rId16"/>
  </sheets>
  <calcPr calcId="152511"/>
</workbook>
</file>

<file path=xl/calcChain.xml><?xml version="1.0" encoding="utf-8"?>
<calcChain xmlns="http://schemas.openxmlformats.org/spreadsheetml/2006/main">
  <c r="C26" i="15" l="1"/>
  <c r="C10" i="15"/>
  <c r="P16" i="14"/>
  <c r="O16" i="14"/>
  <c r="N16" i="14"/>
  <c r="I16" i="14"/>
  <c r="H16" i="14"/>
  <c r="G16" i="14"/>
  <c r="M14" i="14"/>
  <c r="L14" i="14"/>
  <c r="F14" i="14"/>
  <c r="E14" i="14"/>
  <c r="D14" i="14"/>
  <c r="K14" i="14" s="1"/>
  <c r="C14" i="14"/>
  <c r="M13" i="14"/>
  <c r="L13" i="14"/>
  <c r="K13" i="14"/>
  <c r="F12" i="13"/>
  <c r="E12" i="13"/>
  <c r="D12" i="13"/>
  <c r="C12" i="13"/>
  <c r="F12" i="12"/>
  <c r="E12" i="12"/>
  <c r="D12" i="12"/>
  <c r="C12" i="12"/>
  <c r="F12" i="11"/>
  <c r="E12" i="11"/>
  <c r="D12" i="11"/>
  <c r="C12" i="11"/>
  <c r="U74" i="9"/>
  <c r="T74" i="9"/>
  <c r="S74" i="9"/>
  <c r="U73" i="9"/>
  <c r="T73" i="9"/>
  <c r="S73" i="9"/>
  <c r="U72" i="9"/>
  <c r="T72" i="9"/>
  <c r="S72" i="9"/>
  <c r="U70" i="9"/>
  <c r="T70" i="9"/>
  <c r="S70" i="9"/>
  <c r="S69" i="9" s="1"/>
  <c r="S68" i="9" s="1"/>
  <c r="S67" i="9" s="1"/>
  <c r="U69" i="9"/>
  <c r="T69" i="9"/>
  <c r="U68" i="9"/>
  <c r="U67" i="9" s="1"/>
  <c r="T68" i="9"/>
  <c r="T67" i="9"/>
  <c r="U65" i="9"/>
  <c r="T65" i="9"/>
  <c r="S65" i="9"/>
  <c r="S62" i="9" s="1"/>
  <c r="S61" i="9" s="1"/>
  <c r="S60" i="9" s="1"/>
  <c r="U63" i="9"/>
  <c r="T63" i="9"/>
  <c r="S63" i="9"/>
  <c r="U62" i="9"/>
  <c r="U61" i="9" s="1"/>
  <c r="U60" i="9" s="1"/>
  <c r="T62" i="9"/>
  <c r="T61" i="9"/>
  <c r="T60" i="9" s="1"/>
  <c r="S58" i="9"/>
  <c r="S57" i="9" s="1"/>
  <c r="S56" i="9" s="1"/>
  <c r="U54" i="9"/>
  <c r="U53" i="9" s="1"/>
  <c r="U52" i="9" s="1"/>
  <c r="U51" i="9" s="1"/>
  <c r="T54" i="9"/>
  <c r="S54" i="9"/>
  <c r="T53" i="9"/>
  <c r="T52" i="9" s="1"/>
  <c r="T51" i="9" s="1"/>
  <c r="S53" i="9"/>
  <c r="S52" i="9"/>
  <c r="S51" i="9" s="1"/>
  <c r="S49" i="9"/>
  <c r="S46" i="9" s="1"/>
  <c r="S45" i="9" s="1"/>
  <c r="S44" i="9" s="1"/>
  <c r="U47" i="9"/>
  <c r="T47" i="9"/>
  <c r="S47" i="9"/>
  <c r="U46" i="9"/>
  <c r="U45" i="9" s="1"/>
  <c r="U44" i="9" s="1"/>
  <c r="T46" i="9"/>
  <c r="T45" i="9"/>
  <c r="T44" i="9" s="1"/>
  <c r="U42" i="9"/>
  <c r="T42" i="9"/>
  <c r="S42" i="9"/>
  <c r="U41" i="9"/>
  <c r="U40" i="9" s="1"/>
  <c r="U39" i="9" s="1"/>
  <c r="T41" i="9"/>
  <c r="S41" i="9"/>
  <c r="T40" i="9"/>
  <c r="T39" i="9" s="1"/>
  <c r="S40" i="9"/>
  <c r="S39" i="9"/>
  <c r="U37" i="9"/>
  <c r="T37" i="9"/>
  <c r="S37" i="9"/>
  <c r="U36" i="9"/>
  <c r="U35" i="9" s="1"/>
  <c r="U34" i="9" s="1"/>
  <c r="T36" i="9"/>
  <c r="S36" i="9"/>
  <c r="T35" i="9"/>
  <c r="T34" i="9" s="1"/>
  <c r="S35" i="9"/>
  <c r="S34" i="9"/>
  <c r="U31" i="9"/>
  <c r="T31" i="9"/>
  <c r="S31" i="9"/>
  <c r="U30" i="9"/>
  <c r="U29" i="9" s="1"/>
  <c r="U28" i="9" s="1"/>
  <c r="T30" i="9"/>
  <c r="S30" i="9"/>
  <c r="T29" i="9"/>
  <c r="T28" i="9" s="1"/>
  <c r="S29" i="9"/>
  <c r="S28" i="9"/>
  <c r="U26" i="9"/>
  <c r="T26" i="9"/>
  <c r="S26" i="9"/>
  <c r="U25" i="9"/>
  <c r="T25" i="9"/>
  <c r="S25" i="9"/>
  <c r="U20" i="9"/>
  <c r="U19" i="9" s="1"/>
  <c r="T20" i="9"/>
  <c r="T18" i="9" s="1"/>
  <c r="S20" i="9"/>
  <c r="S18" i="9" s="1"/>
  <c r="S19" i="9"/>
  <c r="U18" i="9"/>
  <c r="U16" i="9"/>
  <c r="U15" i="9" s="1"/>
  <c r="U14" i="9" s="1"/>
  <c r="U13" i="9" s="1"/>
  <c r="T16" i="9"/>
  <c r="S16" i="9"/>
  <c r="T15" i="9"/>
  <c r="T14" i="9" s="1"/>
  <c r="S15" i="9"/>
  <c r="S14" i="9"/>
  <c r="S13" i="9" s="1"/>
  <c r="S12" i="9" s="1"/>
  <c r="S11" i="9" s="1"/>
  <c r="U12" i="9" l="1"/>
  <c r="U11" i="9" s="1"/>
  <c r="T13" i="9"/>
  <c r="T12" i="9" s="1"/>
  <c r="T11" i="9" s="1"/>
  <c r="T19" i="9"/>
  <c r="Q105" i="8" l="1"/>
  <c r="Q102" i="8" s="1"/>
  <c r="P105" i="8"/>
  <c r="O105" i="8"/>
  <c r="Q104" i="8"/>
  <c r="P104" i="8"/>
  <c r="O104" i="8"/>
  <c r="Q103" i="8"/>
  <c r="P103" i="8"/>
  <c r="O103" i="8"/>
  <c r="O100" i="8" s="1"/>
  <c r="P102" i="8"/>
  <c r="O102" i="8"/>
  <c r="Q101" i="8"/>
  <c r="Q100" i="8" s="1"/>
  <c r="P101" i="8"/>
  <c r="O101" i="8"/>
  <c r="P100" i="8"/>
  <c r="Q98" i="8"/>
  <c r="P98" i="8"/>
  <c r="O98" i="8"/>
  <c r="Q95" i="8"/>
  <c r="P95" i="8"/>
  <c r="O95" i="8"/>
  <c r="O94" i="8" s="1"/>
  <c r="O93" i="8" s="1"/>
  <c r="O92" i="8" s="1"/>
  <c r="O91" i="8" s="1"/>
  <c r="O90" i="8" s="1"/>
  <c r="Q94" i="8"/>
  <c r="Q93" i="8" s="1"/>
  <c r="Q92" i="8" s="1"/>
  <c r="Q91" i="8" s="1"/>
  <c r="Q90" i="8" s="1"/>
  <c r="P94" i="8"/>
  <c r="P93" i="8"/>
  <c r="P92" i="8" s="1"/>
  <c r="P91" i="8" s="1"/>
  <c r="P90" i="8" s="1"/>
  <c r="O88" i="8"/>
  <c r="O87" i="8"/>
  <c r="O86" i="8" s="1"/>
  <c r="Q84" i="8"/>
  <c r="P84" i="8"/>
  <c r="P83" i="8" s="1"/>
  <c r="O84" i="8"/>
  <c r="O83" i="8" s="1"/>
  <c r="Q83" i="8"/>
  <c r="Q82" i="8"/>
  <c r="Q80" i="8" s="1"/>
  <c r="Q79" i="8" s="1"/>
  <c r="Q81" i="8"/>
  <c r="O77" i="8"/>
  <c r="O76" i="8" s="1"/>
  <c r="Q73" i="8"/>
  <c r="Q72" i="8" s="1"/>
  <c r="Q71" i="8" s="1"/>
  <c r="P73" i="8"/>
  <c r="P72" i="8" s="1"/>
  <c r="P71" i="8" s="1"/>
  <c r="O73" i="8"/>
  <c r="O72" i="8" s="1"/>
  <c r="O71" i="8" s="1"/>
  <c r="Q66" i="8"/>
  <c r="Q65" i="8" s="1"/>
  <c r="Q64" i="8" s="1"/>
  <c r="P66" i="8"/>
  <c r="O66" i="8"/>
  <c r="O65" i="8" s="1"/>
  <c r="O64" i="8" s="1"/>
  <c r="P65" i="8"/>
  <c r="P64" i="8" s="1"/>
  <c r="Q60" i="8"/>
  <c r="Q59" i="8" s="1"/>
  <c r="Q58" i="8" s="1"/>
  <c r="P60" i="8"/>
  <c r="P59" i="8" s="1"/>
  <c r="P58" i="8" s="1"/>
  <c r="O60" i="8"/>
  <c r="O59" i="8"/>
  <c r="O58" i="8" s="1"/>
  <c r="Q53" i="8"/>
  <c r="P53" i="8"/>
  <c r="O53" i="8"/>
  <c r="O45" i="8" s="1"/>
  <c r="Q50" i="8"/>
  <c r="Q49" i="8" s="1"/>
  <c r="P50" i="8"/>
  <c r="O50" i="8"/>
  <c r="O49" i="8" s="1"/>
  <c r="P49" i="8"/>
  <c r="P48" i="8"/>
  <c r="P47" i="8" s="1"/>
  <c r="O48" i="8"/>
  <c r="O47" i="8" s="1"/>
  <c r="Q46" i="8"/>
  <c r="P46" i="8"/>
  <c r="P45" i="8"/>
  <c r="Q43" i="8"/>
  <c r="Q42" i="8" s="1"/>
  <c r="Q41" i="8" s="1"/>
  <c r="Q40" i="8" s="1"/>
  <c r="P43" i="8"/>
  <c r="P42" i="8" s="1"/>
  <c r="P41" i="8" s="1"/>
  <c r="P40" i="8" s="1"/>
  <c r="O43" i="8"/>
  <c r="O42" i="8" s="1"/>
  <c r="O41" i="8" s="1"/>
  <c r="O40" i="8" s="1"/>
  <c r="O38" i="8"/>
  <c r="O37" i="8"/>
  <c r="O36" i="8"/>
  <c r="Q34" i="8"/>
  <c r="P34" i="8"/>
  <c r="O34" i="8"/>
  <c r="Q33" i="8"/>
  <c r="P33" i="8"/>
  <c r="O33" i="8"/>
  <c r="Q32" i="8"/>
  <c r="Q31" i="8" s="1"/>
  <c r="P32" i="8"/>
  <c r="P31" i="8" s="1"/>
  <c r="O32" i="8"/>
  <c r="O31" i="8"/>
  <c r="O28" i="8"/>
  <c r="Q24" i="8"/>
  <c r="P24" i="8"/>
  <c r="O24" i="8"/>
  <c r="Q21" i="8"/>
  <c r="P21" i="8"/>
  <c r="P20" i="8" s="1"/>
  <c r="O21" i="8"/>
  <c r="O19" i="8" s="1"/>
  <c r="O18" i="8" s="1"/>
  <c r="O17" i="8" s="1"/>
  <c r="Q20" i="8"/>
  <c r="Q19" i="8"/>
  <c r="Q18" i="8" s="1"/>
  <c r="Q17" i="8" s="1"/>
  <c r="P19" i="8"/>
  <c r="P18" i="8" s="1"/>
  <c r="P17" i="8" s="1"/>
  <c r="Q14" i="8"/>
  <c r="Q11" i="8" s="1"/>
  <c r="P14" i="8"/>
  <c r="O14" i="8"/>
  <c r="O13" i="8" s="1"/>
  <c r="P13" i="8"/>
  <c r="P12" i="8"/>
  <c r="O12" i="8"/>
  <c r="P11" i="8"/>
  <c r="P10" i="8" s="1"/>
  <c r="P9" i="8" s="1"/>
  <c r="O11" i="8"/>
  <c r="Q10" i="8"/>
  <c r="Q9" i="8" s="1"/>
  <c r="O10" i="8"/>
  <c r="O9" i="8" s="1"/>
  <c r="O56" i="8" l="1"/>
  <c r="O57" i="8"/>
  <c r="P62" i="8"/>
  <c r="P63" i="8"/>
  <c r="P82" i="8"/>
  <c r="P80" i="8" s="1"/>
  <c r="P79" i="8" s="1"/>
  <c r="P81" i="8"/>
  <c r="O63" i="8"/>
  <c r="O62" i="8"/>
  <c r="P69" i="8"/>
  <c r="P68" i="8" s="1"/>
  <c r="P70" i="8"/>
  <c r="P57" i="8"/>
  <c r="P56" i="8"/>
  <c r="Q70" i="8"/>
  <c r="Q69" i="8"/>
  <c r="Q68" i="8" s="1"/>
  <c r="O70" i="8"/>
  <c r="O69" i="8"/>
  <c r="O68" i="8" s="1"/>
  <c r="Q56" i="8"/>
  <c r="Q55" i="8" s="1"/>
  <c r="Q57" i="8"/>
  <c r="Q63" i="8"/>
  <c r="Q62" i="8"/>
  <c r="O81" i="8"/>
  <c r="O80" i="8" s="1"/>
  <c r="O79" i="8" s="1"/>
  <c r="O82" i="8"/>
  <c r="Q12" i="8"/>
  <c r="O20" i="8"/>
  <c r="O46" i="8"/>
  <c r="Q48" i="8"/>
  <c r="Q47" i="8" s="1"/>
  <c r="Q13" i="8"/>
  <c r="Q45" i="8"/>
  <c r="Q107" i="8" s="1"/>
  <c r="Q8" i="8" s="1"/>
  <c r="P55" i="8" l="1"/>
  <c r="P107" i="8" s="1"/>
  <c r="P8" i="8" s="1"/>
  <c r="O55" i="8"/>
  <c r="O107" i="8" s="1"/>
  <c r="O8" i="8" s="1"/>
  <c r="T83" i="7" l="1"/>
  <c r="T82" i="7" s="1"/>
  <c r="T81" i="7" s="1"/>
  <c r="T80" i="7" s="1"/>
  <c r="T79" i="7" s="1"/>
  <c r="S83" i="7"/>
  <c r="S82" i="7" s="1"/>
  <c r="S81" i="7" s="1"/>
  <c r="S80" i="7" s="1"/>
  <c r="S79" i="7" s="1"/>
  <c r="P83" i="7"/>
  <c r="P82" i="7" s="1"/>
  <c r="P81" i="7" s="1"/>
  <c r="P80" i="7" s="1"/>
  <c r="P79" i="7" s="1"/>
  <c r="R79" i="7"/>
  <c r="Q79" i="7"/>
  <c r="T77" i="7"/>
  <c r="S77" i="7"/>
  <c r="R77" i="7"/>
  <c r="Q77" i="7"/>
  <c r="P77" i="7"/>
  <c r="T75" i="7"/>
  <c r="T74" i="7" s="1"/>
  <c r="S75" i="7"/>
  <c r="P75" i="7"/>
  <c r="S74" i="7"/>
  <c r="S73" i="7" s="1"/>
  <c r="R74" i="7"/>
  <c r="Q74" i="7"/>
  <c r="P74" i="7"/>
  <c r="P72" i="7" s="1"/>
  <c r="P71" i="7" s="1"/>
  <c r="R73" i="7"/>
  <c r="Q73" i="7"/>
  <c r="P73" i="7"/>
  <c r="R72" i="7"/>
  <c r="Q72" i="7"/>
  <c r="Q71" i="7" s="1"/>
  <c r="R71" i="7"/>
  <c r="P69" i="7"/>
  <c r="P68" i="7"/>
  <c r="P64" i="7" s="1"/>
  <c r="P63" i="7" s="1"/>
  <c r="P62" i="7" s="1"/>
  <c r="T66" i="7"/>
  <c r="S66" i="7"/>
  <c r="R66" i="7"/>
  <c r="R64" i="7" s="1"/>
  <c r="Q66" i="7"/>
  <c r="Q65" i="7" s="1"/>
  <c r="Q63" i="7" s="1"/>
  <c r="Q62" i="7" s="1"/>
  <c r="P66" i="7"/>
  <c r="T65" i="7"/>
  <c r="S65" i="7"/>
  <c r="S63" i="7" s="1"/>
  <c r="S62" i="7" s="1"/>
  <c r="R65" i="7"/>
  <c r="R63" i="7" s="1"/>
  <c r="R62" i="7" s="1"/>
  <c r="P65" i="7"/>
  <c r="T64" i="7"/>
  <c r="S64" i="7"/>
  <c r="T63" i="7"/>
  <c r="T62" i="7" s="1"/>
  <c r="P60" i="7"/>
  <c r="T58" i="7"/>
  <c r="T56" i="7" s="1"/>
  <c r="S58" i="7"/>
  <c r="S57" i="7" s="1"/>
  <c r="S55" i="7" s="1"/>
  <c r="S54" i="7" s="1"/>
  <c r="R58" i="7"/>
  <c r="Q58" i="7"/>
  <c r="P58" i="7"/>
  <c r="T57" i="7"/>
  <c r="T55" i="7" s="1"/>
  <c r="T54" i="7" s="1"/>
  <c r="R57" i="7"/>
  <c r="Q57" i="7"/>
  <c r="Q55" i="7" s="1"/>
  <c r="Q54" i="7" s="1"/>
  <c r="P57" i="7"/>
  <c r="P56" i="7" s="1"/>
  <c r="R56" i="7"/>
  <c r="Q56" i="7"/>
  <c r="R55" i="7"/>
  <c r="R54" i="7" s="1"/>
  <c r="T52" i="7"/>
  <c r="T51" i="7" s="1"/>
  <c r="T49" i="7" s="1"/>
  <c r="S52" i="7"/>
  <c r="R52" i="7"/>
  <c r="Q52" i="7"/>
  <c r="Q50" i="7" s="1"/>
  <c r="P52" i="7"/>
  <c r="P51" i="7" s="1"/>
  <c r="P49" i="7" s="1"/>
  <c r="S51" i="7"/>
  <c r="R51" i="7"/>
  <c r="R49" i="7" s="1"/>
  <c r="Q51" i="7"/>
  <c r="Q49" i="7" s="1"/>
  <c r="S50" i="7"/>
  <c r="R50" i="7"/>
  <c r="S49" i="7"/>
  <c r="T47" i="7"/>
  <c r="T46" i="7" s="1"/>
  <c r="T44" i="7" s="1"/>
  <c r="T43" i="7" s="1"/>
  <c r="S47" i="7"/>
  <c r="R47" i="7"/>
  <c r="Q47" i="7"/>
  <c r="Q45" i="7" s="1"/>
  <c r="P47" i="7"/>
  <c r="P46" i="7" s="1"/>
  <c r="P44" i="7" s="1"/>
  <c r="P43" i="7" s="1"/>
  <c r="S46" i="7"/>
  <c r="R46" i="7"/>
  <c r="R44" i="7" s="1"/>
  <c r="Q46" i="7"/>
  <c r="Q44" i="7" s="1"/>
  <c r="S45" i="7"/>
  <c r="R45" i="7"/>
  <c r="S44" i="7"/>
  <c r="S43" i="7" s="1"/>
  <c r="T40" i="7"/>
  <c r="S40" i="7"/>
  <c r="R40" i="7"/>
  <c r="R38" i="7" s="1"/>
  <c r="Q40" i="7"/>
  <c r="Q39" i="7" s="1"/>
  <c r="Q37" i="7" s="1"/>
  <c r="Q36" i="7" s="1"/>
  <c r="P40" i="7"/>
  <c r="T39" i="7"/>
  <c r="S39" i="7"/>
  <c r="S37" i="7" s="1"/>
  <c r="S36" i="7" s="1"/>
  <c r="R39" i="7"/>
  <c r="R37" i="7" s="1"/>
  <c r="R36" i="7" s="1"/>
  <c r="P39" i="7"/>
  <c r="T38" i="7"/>
  <c r="S38" i="7"/>
  <c r="P38" i="7"/>
  <c r="T37" i="7"/>
  <c r="T36" i="7" s="1"/>
  <c r="P37" i="7"/>
  <c r="P36" i="7" s="1"/>
  <c r="P34" i="7"/>
  <c r="P33" i="7"/>
  <c r="P32" i="7" s="1"/>
  <c r="T32" i="7"/>
  <c r="P29" i="7"/>
  <c r="P28" i="7"/>
  <c r="T26" i="7"/>
  <c r="S26" i="7"/>
  <c r="P26" i="7"/>
  <c r="T25" i="7"/>
  <c r="S25" i="7"/>
  <c r="P25" i="7"/>
  <c r="T24" i="7"/>
  <c r="S24" i="7"/>
  <c r="P24" i="7"/>
  <c r="T23" i="7"/>
  <c r="S23" i="7"/>
  <c r="P23" i="7"/>
  <c r="T18" i="7"/>
  <c r="T17" i="7" s="1"/>
  <c r="T15" i="7" s="1"/>
  <c r="T9" i="7" s="1"/>
  <c r="S18" i="7"/>
  <c r="R18" i="7"/>
  <c r="Q18" i="7"/>
  <c r="Q16" i="7" s="1"/>
  <c r="P18" i="7"/>
  <c r="P17" i="7" s="1"/>
  <c r="S17" i="7"/>
  <c r="R17" i="7"/>
  <c r="R15" i="7" s="1"/>
  <c r="Q17" i="7"/>
  <c r="Q15" i="7" s="1"/>
  <c r="S16" i="7"/>
  <c r="R16" i="7"/>
  <c r="S15" i="7"/>
  <c r="T13" i="7"/>
  <c r="T11" i="7" s="1"/>
  <c r="S13" i="7"/>
  <c r="R13" i="7"/>
  <c r="Q13" i="7"/>
  <c r="Q11" i="7" s="1"/>
  <c r="P13" i="7"/>
  <c r="P11" i="7" s="1"/>
  <c r="T12" i="7"/>
  <c r="S12" i="7"/>
  <c r="R12" i="7"/>
  <c r="R10" i="7" s="1"/>
  <c r="R9" i="7" s="1"/>
  <c r="Q12" i="7"/>
  <c r="Q10" i="7" s="1"/>
  <c r="Q9" i="7" s="1"/>
  <c r="P12" i="7"/>
  <c r="S11" i="7"/>
  <c r="R11" i="7"/>
  <c r="T10" i="7"/>
  <c r="S10" i="7"/>
  <c r="S9" i="7" s="1"/>
  <c r="P10" i="7"/>
  <c r="Q43" i="7" l="1"/>
  <c r="R43" i="7"/>
  <c r="R85" i="7" s="1"/>
  <c r="Q85" i="7"/>
  <c r="T72" i="7"/>
  <c r="T71" i="7" s="1"/>
  <c r="T85" i="7" s="1"/>
  <c r="T73" i="7"/>
  <c r="P16" i="7"/>
  <c r="P15" i="7" s="1"/>
  <c r="P9" i="7" s="1"/>
  <c r="P85" i="7" s="1"/>
  <c r="T16" i="7"/>
  <c r="Q38" i="7"/>
  <c r="P45" i="7"/>
  <c r="T45" i="7"/>
  <c r="P50" i="7"/>
  <c r="T50" i="7"/>
  <c r="P55" i="7"/>
  <c r="P54" i="7" s="1"/>
  <c r="S56" i="7"/>
  <c r="Q64" i="7"/>
  <c r="S72" i="7"/>
  <c r="S71" i="7" s="1"/>
  <c r="S85" i="7" s="1"/>
  <c r="N29" i="6" l="1"/>
  <c r="M29" i="6"/>
  <c r="L29" i="6"/>
  <c r="N27" i="6"/>
  <c r="M27" i="6"/>
  <c r="L27" i="6"/>
  <c r="N23" i="6"/>
  <c r="M23" i="6"/>
  <c r="L23" i="6"/>
  <c r="N20" i="6"/>
  <c r="M20" i="6"/>
  <c r="L20" i="6"/>
  <c r="N17" i="6"/>
  <c r="M17" i="6"/>
  <c r="L17" i="6"/>
  <c r="N15" i="6"/>
  <c r="M15" i="6"/>
  <c r="L15" i="6"/>
  <c r="N10" i="6"/>
  <c r="N31" i="6" s="1"/>
  <c r="M10" i="6"/>
  <c r="M31" i="6" s="1"/>
  <c r="L10" i="6"/>
  <c r="L31" i="6" s="1"/>
  <c r="C91" i="5"/>
  <c r="C90" i="5"/>
  <c r="E87" i="5"/>
  <c r="D87" i="5"/>
  <c r="D86" i="5" s="1"/>
  <c r="C87" i="5"/>
  <c r="E86" i="5"/>
  <c r="C86" i="5"/>
  <c r="C80" i="5" s="1"/>
  <c r="E84" i="5"/>
  <c r="D84" i="5"/>
  <c r="C84" i="5"/>
  <c r="E82" i="5"/>
  <c r="E81" i="5" s="1"/>
  <c r="E80" i="5" s="1"/>
  <c r="D82" i="5"/>
  <c r="C82" i="5"/>
  <c r="D81" i="5"/>
  <c r="G78" i="5"/>
  <c r="G77" i="5" s="1"/>
  <c r="F78" i="5"/>
  <c r="E78" i="5"/>
  <c r="E77" i="5" s="1"/>
  <c r="D78" i="5"/>
  <c r="C78" i="5"/>
  <c r="C77" i="5" s="1"/>
  <c r="F77" i="5"/>
  <c r="D77" i="5"/>
  <c r="E75" i="5"/>
  <c r="D75" i="5"/>
  <c r="G73" i="5"/>
  <c r="G72" i="5" s="1"/>
  <c r="G61" i="5" s="1"/>
  <c r="G60" i="5" s="1"/>
  <c r="F73" i="5"/>
  <c r="E73" i="5"/>
  <c r="E72" i="5" s="1"/>
  <c r="E61" i="5" s="1"/>
  <c r="D73" i="5"/>
  <c r="C73" i="5"/>
  <c r="C72" i="5" s="1"/>
  <c r="C61" i="5" s="1"/>
  <c r="F72" i="5"/>
  <c r="D72" i="5"/>
  <c r="C67" i="5"/>
  <c r="G65" i="5"/>
  <c r="F65" i="5"/>
  <c r="F62" i="5" s="1"/>
  <c r="F61" i="5" s="1"/>
  <c r="F60" i="5" s="1"/>
  <c r="E65" i="5"/>
  <c r="D65" i="5"/>
  <c r="C65" i="5"/>
  <c r="G63" i="5"/>
  <c r="F63" i="5"/>
  <c r="E63" i="5"/>
  <c r="D63" i="5"/>
  <c r="C63" i="5"/>
  <c r="G62" i="5"/>
  <c r="E62" i="5"/>
  <c r="D62" i="5"/>
  <c r="D61" i="5" s="1"/>
  <c r="C62" i="5"/>
  <c r="C58" i="5"/>
  <c r="C57" i="5" s="1"/>
  <c r="C56" i="5" s="1"/>
  <c r="G54" i="5"/>
  <c r="F54" i="5"/>
  <c r="E54" i="5"/>
  <c r="D54" i="5"/>
  <c r="C54" i="5"/>
  <c r="G51" i="5"/>
  <c r="G50" i="5" s="1"/>
  <c r="F51" i="5"/>
  <c r="C51" i="5"/>
  <c r="F50" i="5"/>
  <c r="E50" i="5"/>
  <c r="D50" i="5"/>
  <c r="C50" i="5"/>
  <c r="G48" i="5"/>
  <c r="G47" i="5" s="1"/>
  <c r="G43" i="5" s="1"/>
  <c r="F48" i="5"/>
  <c r="C48" i="5"/>
  <c r="F47" i="5"/>
  <c r="C47" i="5"/>
  <c r="G45" i="5"/>
  <c r="F45" i="5"/>
  <c r="C45" i="5"/>
  <c r="C44" i="5" s="1"/>
  <c r="C43" i="5" s="1"/>
  <c r="G44" i="5"/>
  <c r="F44" i="5"/>
  <c r="F43" i="5" s="1"/>
  <c r="E43" i="5"/>
  <c r="D43" i="5"/>
  <c r="E39" i="5"/>
  <c r="D39" i="5"/>
  <c r="C39" i="5"/>
  <c r="G38" i="5"/>
  <c r="G37" i="5" s="1"/>
  <c r="F38" i="5"/>
  <c r="C38" i="5"/>
  <c r="C37" i="5" s="1"/>
  <c r="C36" i="5" s="1"/>
  <c r="F37" i="5"/>
  <c r="E37" i="5"/>
  <c r="D37" i="5"/>
  <c r="D36" i="5" s="1"/>
  <c r="E36" i="5"/>
  <c r="G34" i="5"/>
  <c r="F34" i="5"/>
  <c r="F33" i="5" s="1"/>
  <c r="C34" i="5"/>
  <c r="G33" i="5"/>
  <c r="G29" i="5" s="1"/>
  <c r="G28" i="5" s="1"/>
  <c r="C33" i="5"/>
  <c r="C29" i="5" s="1"/>
  <c r="C28" i="5" s="1"/>
  <c r="F29" i="5"/>
  <c r="F28" i="5" s="1"/>
  <c r="E29" i="5"/>
  <c r="D29" i="5"/>
  <c r="D28" i="5" s="1"/>
  <c r="E28" i="5"/>
  <c r="G26" i="5"/>
  <c r="F26" i="5"/>
  <c r="C26" i="5"/>
  <c r="G24" i="5"/>
  <c r="G19" i="5" s="1"/>
  <c r="G18" i="5" s="1"/>
  <c r="F24" i="5"/>
  <c r="C24" i="5"/>
  <c r="G20" i="5"/>
  <c r="F20" i="5"/>
  <c r="F19" i="5" s="1"/>
  <c r="F18" i="5" s="1"/>
  <c r="C20" i="5"/>
  <c r="E19" i="5"/>
  <c r="E18" i="5" s="1"/>
  <c r="D19" i="5"/>
  <c r="C19" i="5"/>
  <c r="C18" i="5" s="1"/>
  <c r="D18" i="5"/>
  <c r="G16" i="5"/>
  <c r="F16" i="5"/>
  <c r="C16" i="5"/>
  <c r="G14" i="5"/>
  <c r="F14" i="5"/>
  <c r="F13" i="5" s="1"/>
  <c r="F12" i="5" s="1"/>
  <c r="E14" i="5"/>
  <c r="D14" i="5"/>
  <c r="D13" i="5" s="1"/>
  <c r="D12" i="5" s="1"/>
  <c r="C14" i="5"/>
  <c r="G13" i="5"/>
  <c r="G12" i="5" s="1"/>
  <c r="E13" i="5"/>
  <c r="E12" i="5" s="1"/>
  <c r="E11" i="5" s="1"/>
  <c r="C13" i="5"/>
  <c r="C12" i="5" s="1"/>
  <c r="C89" i="5" l="1"/>
  <c r="C60" i="5"/>
  <c r="F11" i="5"/>
  <c r="F93" i="5" s="1"/>
  <c r="G36" i="5"/>
  <c r="E60" i="5"/>
  <c r="E93" i="5" s="1"/>
  <c r="E89" i="5"/>
  <c r="D80" i="5"/>
  <c r="D89" i="5"/>
  <c r="D60" i="5"/>
  <c r="G11" i="5"/>
  <c r="G93" i="5" s="1"/>
  <c r="C11" i="5"/>
  <c r="C93" i="5" s="1"/>
  <c r="D11" i="5"/>
  <c r="D93" i="5" s="1"/>
  <c r="F36" i="5"/>
  <c r="C12" i="1" l="1"/>
  <c r="F19" i="1" l="1"/>
  <c r="F18" i="1"/>
  <c r="F17" i="1" s="1"/>
  <c r="F15" i="1"/>
  <c r="F14" i="1" s="1"/>
  <c r="F13" i="1" s="1"/>
  <c r="G19" i="1"/>
  <c r="G18" i="1"/>
  <c r="G17" i="1" s="1"/>
  <c r="D20" i="1"/>
  <c r="D19" i="1"/>
  <c r="D18" i="1" s="1"/>
  <c r="D17" i="1" s="1"/>
  <c r="E20" i="1"/>
  <c r="E19" i="1" s="1"/>
  <c r="E18" i="1" s="1"/>
  <c r="E17" i="1" s="1"/>
  <c r="C19" i="1"/>
  <c r="C18" i="1" s="1"/>
  <c r="C17" i="1" s="1"/>
  <c r="G15" i="1"/>
  <c r="G14" i="1" s="1"/>
  <c r="G13" i="1" s="1"/>
  <c r="G12" i="1" s="1"/>
  <c r="E16" i="1"/>
  <c r="E15" i="1" s="1"/>
  <c r="E14" i="1" s="1"/>
  <c r="E13" i="1" s="1"/>
  <c r="C15" i="1"/>
  <c r="C14" i="1" s="1"/>
  <c r="C13" i="1" s="1"/>
  <c r="D16" i="1"/>
  <c r="D15" i="1" s="1"/>
  <c r="D14" i="1" s="1"/>
  <c r="D13" i="1" s="1"/>
  <c r="F12" i="1" l="1"/>
  <c r="D12" i="1"/>
  <c r="E12" i="1"/>
</calcChain>
</file>

<file path=xl/sharedStrings.xml><?xml version="1.0" encoding="utf-8"?>
<sst xmlns="http://schemas.openxmlformats.org/spreadsheetml/2006/main" count="867" uniqueCount="489">
  <si>
    <t>Приложение 1</t>
  </si>
  <si>
    <t>к решению совета</t>
  </si>
  <si>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</si>
  <si>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</si>
  <si>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</si>
  <si>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</si>
  <si>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</si>
  <si>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</si>
  <si>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</si>
  <si>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</si>
  <si>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</si>
  <si>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</si>
  <si>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</si>
  <si>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</si>
  <si>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</si>
  <si>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</si>
  <si>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</si>
  <si>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</si>
  <si>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</si>
  <si>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</si>
  <si>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</si>
  <si>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</si>
  <si>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</si>
  <si>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2015 год</t>
  </si>
  <si>
    <t xml:space="preserve">Источники внутреннего финансирования дефицита местного бюджета </t>
  </si>
  <si>
    <t>2016 год</t>
  </si>
  <si>
    <t xml:space="preserve">2015 год </t>
  </si>
  <si>
    <t xml:space="preserve">депутатов  Черкасского сельсовета </t>
  </si>
  <si>
    <t xml:space="preserve">на 2021 год и плановый период 2022-2023 г.г. </t>
  </si>
  <si>
    <t>2021 год</t>
  </si>
  <si>
    <t>2022 год</t>
  </si>
  <si>
    <t>2023 год</t>
  </si>
  <si>
    <t>Код источника финансирования по КИВФ,КИВнФ</t>
  </si>
  <si>
    <t>Наименование показателя</t>
  </si>
  <si>
    <t>от 15 декабря 2020 года № 14</t>
  </si>
  <si>
    <t>Приложение 2</t>
  </si>
  <si>
    <t xml:space="preserve">к решению Совета депутатов </t>
  </si>
  <si>
    <t xml:space="preserve">Черкасского сельсовета  </t>
  </si>
  <si>
    <t xml:space="preserve">Перечень главных распорядителей средств местного бюджета </t>
  </si>
  <si>
    <t xml:space="preserve">на 2021 год </t>
  </si>
  <si>
    <t>№ п/п</t>
  </si>
  <si>
    <t>Код главы</t>
  </si>
  <si>
    <t>Наименование</t>
  </si>
  <si>
    <t>1.</t>
  </si>
  <si>
    <t>Администрация  Черкасского  сельсовета</t>
  </si>
  <si>
    <t>Приложение 3</t>
  </si>
  <si>
    <t>к решению Совета депутатов</t>
  </si>
  <si>
    <t>Черкасского сельсовета</t>
  </si>
  <si>
    <t xml:space="preserve">от 15 декабря 2020 года № 14  </t>
  </si>
  <si>
    <t xml:space="preserve">                 </t>
  </si>
  <si>
    <t xml:space="preserve">Перечень главных администраторов (администраторов) доходов бюджета Черкасского сельсовета на 2021 год </t>
  </si>
  <si>
    <t>ГАДБ</t>
  </si>
  <si>
    <t>КД</t>
  </si>
  <si>
    <t xml:space="preserve">Администрация Черкасского сельсовета </t>
  </si>
  <si>
    <t>1 08 04020 01 1000 110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</si>
  <si>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</si>
  <si>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</si>
  <si>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</si>
  <si>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1 11 09045 10 0000 120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</si>
  <si>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</si>
  <si>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1 14 02052 10 0000 410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</si>
  <si>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</si>
  <si>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</si>
  <si>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</si>
  <si>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</si>
  <si>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</si>
  <si>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1 14 02053 10 0000 440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</si>
  <si>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</si>
  <si>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</si>
  <si>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поселений</t>
  </si>
  <si>
    <t>1 17 01050 10 0000 180</t>
  </si>
  <si>
    <t>Невыясненные поступления, зачисляемые в бюджеты поселений</t>
  </si>
  <si>
    <t>1 13 01995 10 0000 130</t>
  </si>
  <si>
    <t>Прочие доходы от оказания платных услуг (работ) получателями средств бюджетов поселений</t>
  </si>
  <si>
    <t>1 16 18050 10 0000 140</t>
  </si>
  <si>
    <t>Денежные взыскания (штрафы) за нарушение бюджетного законодательства (в части бюджета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</si>
  <si>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</si>
  <si>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поселений</t>
  </si>
  <si>
    <t>1 17 05050 10 0000 180</t>
  </si>
  <si>
    <t>Прочие неналоговые доходы бюджетов поселений</t>
  </si>
  <si>
    <t>2 02 15001 10 0000 150</t>
  </si>
  <si>
    <t>Дотации бюджетам поселений на выравнивание бюджетной обеспеченности</t>
  </si>
  <si>
    <t>2 02 15002 10 0000 150</t>
  </si>
  <si>
    <t>Дотации бюджетам поселений на поддержку мер по обеспечению сбалансированности бюджетов</t>
  </si>
  <si>
    <t>2 02 35930 10 0000 150</t>
  </si>
  <si>
    <t>Субвенции бюджетам поселений на государственную регистрацию актов гражданского состояния</t>
  </si>
  <si>
    <t>2 02 35118 10 0000 150</t>
  </si>
  <si>
    <t>Субвенции бюджетам поселений на осуществление первичного воинского учета на территориях, где отсутствуют воинские комиссариаты</t>
  </si>
  <si>
    <t>2 02 27576 10 0000 150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</si>
  <si>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</si>
  <si>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2 02 49999 10 0000 150</t>
  </si>
  <si>
    <t>Прочие межбюджетные трансферты, передаваемые бюджетам сельских  поселений</t>
  </si>
  <si>
    <t xml:space="preserve">2 07 05030 10 0000 180    </t>
  </si>
  <si>
    <t>Прочие безвозмездные поступления в бюджеты поселений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</si>
  <si>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</si>
  <si>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</t>
  </si>
  <si>
    <t>Приложение 4</t>
  </si>
  <si>
    <t xml:space="preserve">Черкасского сельсовета   </t>
  </si>
  <si>
    <t>Перечень главных администраторов источников финансирования дефицита бюджета Черкасского сельсовета на 2021 год и на плановый период 2022 и 2023 годов</t>
  </si>
  <si>
    <t>Код группы, подгруппы, статьи и вида источников</t>
  </si>
  <si>
    <t>00 00 00 00 00 0000 000</t>
  </si>
  <si>
    <t>Администрация Черкасского сельсовета</t>
  </si>
  <si>
    <t>01 00 00 00 00 0000 000</t>
  </si>
  <si>
    <t>Источники внутреннего финансирования дефицитов бюджетов</t>
  </si>
  <si>
    <t>01 05 00 00 00 0000 000</t>
  </si>
  <si>
    <t>01 05 00 00 00 0000 500</t>
  </si>
  <si>
    <t>Увеличение остатков средств бюджета</t>
  </si>
  <si>
    <t>01 05 02 00 00 0000 500</t>
  </si>
  <si>
    <t>Увеличение прочих остатков средств бюджета</t>
  </si>
  <si>
    <t>01 05 02 01 00 0000 510</t>
  </si>
  <si>
    <t>Увеличение прочих остатков денежных средств</t>
  </si>
  <si>
    <t>01 05 02 01 10 0000 510</t>
  </si>
  <si>
    <t>Увеличение прочих остатков денежных средств местных бюджетов</t>
  </si>
  <si>
    <t>01 05 00 00 00 0000 600</t>
  </si>
  <si>
    <t>01 05 02 00 00 0000 600</t>
  </si>
  <si>
    <t>01 05 02 01 00 0000 610</t>
  </si>
  <si>
    <t>Уменьшение прочих остатков денежных средств</t>
  </si>
  <si>
    <t>01 05 02 01 10 0000 610</t>
  </si>
  <si>
    <t>Уменьшение прочих остатков денежных средств местных бюджетов</t>
  </si>
  <si>
    <t>от 15 декабря 2020 года  № 14</t>
  </si>
  <si>
    <t xml:space="preserve">                                                           </t>
  </si>
  <si>
    <t>Приложение 5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</si>
  <si>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</si>
  <si>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</si>
  <si>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Черкасского сельсовета </t>
  </si>
  <si>
    <t xml:space="preserve">                                                                            </t>
  </si>
  <si>
    <t>Поступление доходов в местный бюджет по кодам видов доходов, подвидов доходов на 2021 год и на плановый период 2022, 2023 годов</t>
  </si>
  <si>
    <t>Код бюджетной классификации Российской Федерации</t>
  </si>
  <si>
    <t>Наименование кода дохода бюджета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</si>
  <si>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</si>
  <si>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</si>
  <si>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</si>
  <si>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</si>
  <si>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</si>
  <si>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</si>
  <si>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</si>
  <si>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</si>
  <si>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1 01 02010 01 1000 110</t>
  </si>
  <si>
    <t>1 01 02030 01 0000 110</t>
  </si>
  <si>
    <t>Налог на доходы физических лиц с доходов, полученных физическими лицами в соответствии со статьев 228 Налогового кодекса Российской Федерации</t>
  </si>
  <si>
    <t>2 01 02030 01 1000 110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</si>
  <si>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</si>
  <si>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</si>
  <si>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</si>
  <si>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</si>
  <si>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</si>
  <si>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</si>
  <si>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</si>
  <si>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</si>
  <si>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</si>
  <si>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</si>
  <si>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</si>
  <si>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</si>
  <si>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</si>
  <si>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</si>
  <si>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</si>
  <si>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</si>
  <si>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</si>
  <si>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</si>
  <si>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</si>
  <si>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</si>
  <si>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</si>
  <si>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</si>
  <si>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</si>
  <si>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</si>
  <si>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</si>
  <si>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1 05 01010 01 0000 110</t>
  </si>
  <si>
    <t>Налог, взимаемый с налогоплательщиков,выбравших в качестве объекта налогообложения доходы</t>
  </si>
  <si>
    <t>1 05 01011 01 0000 110</t>
  </si>
  <si>
    <t>1 05 01011 01 1000 110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</si>
  <si>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</si>
  <si>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</si>
  <si>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</si>
  <si>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</si>
  <si>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</si>
  <si>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</si>
  <si>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</si>
  <si>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</si>
  <si>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</si>
  <si>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</si>
  <si>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</si>
  <si>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</si>
  <si>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</si>
  <si>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</si>
  <si>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</si>
  <si>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</si>
  <si>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</si>
  <si>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</si>
  <si>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1 06 01030 10 1000 110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</si>
  <si>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</si>
  <si>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</si>
  <si>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</si>
  <si>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</si>
  <si>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</si>
  <si>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</si>
  <si>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1 06 06033 10 1000 110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</si>
  <si>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</si>
  <si>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1 06 06040 00 0000 110</t>
  </si>
  <si>
    <t>Земельный налог с физических лиц</t>
  </si>
  <si>
    <t>1 06 06043 10 0000 110</t>
  </si>
  <si>
    <t>Земельный налог с физическиз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</si>
  <si>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</si>
  <si>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</si>
  <si>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</si>
  <si>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</si>
  <si>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</si>
  <si>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</si>
  <si>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</si>
  <si>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органовуправления сельских поселений и созданных ими учреждений (за исключением имущества бюджетных и автономных учреждений)</t>
  </si>
  <si>
    <t>1 14 00000 00 0000 000</t>
  </si>
  <si>
    <t>ДОХОДЫ ОТ ПРОДАЖИ МАТЕРИАЛЬНЫХ И НЕМАТЕРИАЛЬНЫХ АКТИВОВ</t>
  </si>
  <si>
    <t>1 14 06014 10 0000 430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</si>
  <si>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</si>
  <si>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1 17 00000 00 0000 000</t>
  </si>
  <si>
    <t>ПРОЧИЕ НЕНАЛОГОВЫЕ ДОХОДЫ</t>
  </si>
  <si>
    <t>1 17 15000 00 0000 150</t>
  </si>
  <si>
    <t>Инициативные платежи</t>
  </si>
  <si>
    <t>1 17 15030 10 0000 150</t>
  </si>
  <si>
    <t>Инициативные платежи, зачисляемые в бюджеты сельских поселений</t>
  </si>
  <si>
    <t>1 17 15030 10 0013 150</t>
  </si>
  <si>
    <t>Инициативные платежи, зачисляемые в бюджеты сельских поселений (средства, поступающие на ремонт автомобильной дороги)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</si>
  <si>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</si>
  <si>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</si>
  <si>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</si>
  <si>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</si>
  <si>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</si>
  <si>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</si>
  <si>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2 02 15002 00 0000 150</t>
  </si>
  <si>
    <t>Дотации бюджетам на поддержку мер по обеспечению сбалансированности бюджетов</t>
  </si>
  <si>
    <t>2 02 16001 00 0000 150</t>
  </si>
  <si>
    <t>Дотации на выравнивание бюджетной обеспеченности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</si>
  <si>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</si>
  <si>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</si>
  <si>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2 02 20000 00 0000 150</t>
  </si>
  <si>
    <t>Субсидии бюджетам бюджетной системы Российской Федерации (межбюджетные субсидии)</t>
  </si>
  <si>
    <t>2 02 27576 00 0000 150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</si>
  <si>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</si>
  <si>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2 02 29999 00 0000 150</t>
  </si>
  <si>
    <t>Прочие субсидиии</t>
  </si>
  <si>
    <t>2 02 29999 10 0000 150</t>
  </si>
  <si>
    <t>Прочие субсидиии бюджетам сельских поселений</t>
  </si>
  <si>
    <t>2 02 30000 00 0000 150</t>
  </si>
  <si>
    <t xml:space="preserve">Субвенции бюджетам бюджетной системы Российской Федерации 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</si>
  <si>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</si>
  <si>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</si>
  <si>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</si>
  <si>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</si>
  <si>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</si>
  <si>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2 02 49999 00 0000 150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</si>
  <si>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</si>
  <si>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</si>
  <si>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3 00 00000 00 0000 000</t>
  </si>
  <si>
    <t>ДОХОДЫ ОТ ПРЕДПРИНИМАТЕЛЬСКОЙ И ИНОЙ ПРИНОСЯЩЕЙ ДОХОД ДЕЯТЕЛЬНОСТИ</t>
  </si>
  <si>
    <t>3 02 00000 00 0000 000</t>
  </si>
  <si>
    <t>РЫНОЧНЫЕ ПРОДАЖИ ТОВАРОВ И УСЛУГ</t>
  </si>
  <si>
    <t>3 02 01000 00 0000 130</t>
  </si>
  <si>
    <t>Доходы от продажи услуг</t>
  </si>
  <si>
    <t>3 02 01050 10 0000 130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</si>
  <si>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</si>
  <si>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3 02 02000 00 0000 440</t>
  </si>
  <si>
    <t>Доходы от продажи товаров</t>
  </si>
  <si>
    <t>3 02 02050 10 0000 440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</si>
  <si>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</si>
  <si>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3 03 00000 00 0000 000</t>
  </si>
  <si>
    <t>БЕЗВОЗМЕЗДНЫЕ ПОСТУПЛЕНИЯ ОТ ПРЕДПРИНИМАТЕЛЬСКОЙ И ИНОЙ ПРИНОСЯЩЕЙ ДОХОД ДЕЯТЕЛЬНОСТИ</t>
  </si>
  <si>
    <t>3 03 99000 00 0000 180</t>
  </si>
  <si>
    <t>Прочие безвозмездные поступления</t>
  </si>
  <si>
    <t>3 03 99050 10 0000 180</t>
  </si>
  <si>
    <t>Прочие безвозмездные поступления учреждениям, находящимся в ведении органов местного самоуправления поселений</t>
  </si>
  <si>
    <t>Итого внутренние обороты</t>
  </si>
  <si>
    <t>2 04 00000 00 0000 000</t>
  </si>
  <si>
    <t>БЕЗВОЗМЕЗДНЫЕ ПОСТУПЛЕНИЯ ОТ НЕГОСУДАРСТВЕННЫХ ОРГАНИЗАЦИЙ</t>
  </si>
  <si>
    <t>2 04 05000 10 0000 150</t>
  </si>
  <si>
    <t>Безвозмездные поступления от негосударственных организаций в бюджеты сельских поселений</t>
  </si>
  <si>
    <t>2 04 05099 10 0000 150</t>
  </si>
  <si>
    <t>Прочие безвозмездные поступления от негосударственных  организаций в бюджеты сельских поселений</t>
  </si>
  <si>
    <t>Всего доходов и безвозмездные перечисления</t>
  </si>
  <si>
    <t>Приложение № 6</t>
  </si>
  <si>
    <t>от  15 декабря 2020 года № 14</t>
  </si>
  <si>
    <t>Распределение бюджетных ассигнований местного бюджета на 2021 год  и на плановый период 2022 и 2023 года по разделам, подразделам расходов классификации расходов бюджета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</si>
  <si>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</si>
  <si>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</si>
  <si>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</si>
  <si>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</si>
  <si>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</si>
  <si>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</si>
  <si>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 xml:space="preserve">ОБЩЕГОСУДАРСТВЕННЫЕ ВОПРОСЫ </t>
  </si>
  <si>
    <t>Фукционирование высшего должностного лица субъекта Российской Федерации и муниципального образования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</si>
  <si>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</si>
  <si>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</si>
  <si>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</si>
  <si>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</si>
  <si>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</si>
  <si>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</si>
  <si>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</si>
  <si>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</si>
  <si>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</si>
  <si>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</si>
  <si>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</si>
  <si>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</si>
  <si>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</si>
  <si>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</si>
  <si>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</si>
  <si>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КУЛЬТУРА, КИНЕМАТОГРАФИЯ</t>
  </si>
  <si>
    <t xml:space="preserve">Культура </t>
  </si>
  <si>
    <t>СОЦИАЛЬНАЯ ПОЛИТИКА</t>
  </si>
  <si>
    <t xml:space="preserve">Пенсионное обеспечение </t>
  </si>
  <si>
    <t>ИТОГО РАСХОДОВ:</t>
  </si>
  <si>
    <t>х</t>
  </si>
  <si>
    <t>Приложение № 7</t>
  </si>
  <si>
    <t>Распределение бюджетных ассигнований местного бюджета по разделам, подразделам, целевым статьям (муниципальным программам Черкасского сельсовета и непрограммным направлениям деятельности), группам и подгруппам видов расходов классификации расходов бюджета на 2021 год и на плановый период 2022 и 2023 годов</t>
  </si>
  <si>
    <t>КФСР</t>
  </si>
  <si>
    <t>ПЗ</t>
  </si>
  <si>
    <t>КЦСР</t>
  </si>
  <si>
    <t>КВР</t>
  </si>
  <si>
    <t>Квартал I</t>
  </si>
  <si>
    <t>Квартал II</t>
  </si>
  <si>
    <t>Квартал III</t>
  </si>
  <si>
    <t>Квартал IV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</si>
  <si>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</si>
  <si>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</si>
  <si>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</si>
  <si>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</si>
  <si>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Подпрогамма "Осуществление деятельности аппарата управления"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</si>
  <si>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</si>
  <si>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</si>
  <si>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</si>
  <si>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</si>
  <si>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Подпрогамма "Осуществление деятельности аппарата управления администрации муниципального образования Черкасский сельсовет"</t>
  </si>
  <si>
    <t>Аппарат администрации муниципального образования</t>
  </si>
  <si>
    <t>Иные закупки товаров, работ и услуг для государственных (муниципальных) нужд</t>
  </si>
  <si>
    <t>240</t>
  </si>
  <si>
    <t>540</t>
  </si>
  <si>
    <t>Уплата налогов, сборов и иных платежей</t>
  </si>
  <si>
    <t>850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</si>
  <si>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</si>
  <si>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</si>
  <si>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Межбюджетные трансферты на осуществление части переданных в район полномочий по внешнему муниципальному контролю</t>
  </si>
  <si>
    <t>Проведение выборов в представительные органы муниципального образования</t>
  </si>
  <si>
    <t>Обеспечение проведение выборов и референдума</t>
  </si>
  <si>
    <t>Специальные расходы</t>
  </si>
  <si>
    <t>Непрограмное направление расходов (непрограмные мероприятия)</t>
  </si>
  <si>
    <t>Членские взносы совет (ассоциации) муниципальных образований</t>
  </si>
  <si>
    <t>Уплата налогов, сборов и ины платежей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</si>
  <si>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</si>
  <si>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</si>
  <si>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Подпрограмма "Обеспечение пожарной безопасности на территории муниципального образования 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</si>
  <si>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</si>
  <si>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</si>
  <si>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</si>
  <si>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</si>
  <si>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Подпрограмма "Развитие дорожного хозяйства на территории муниципального образования Черкасский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</si>
  <si>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</si>
  <si>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Приоритетный проект "Ремонт асфальтобетонного покрытия улицы Школьная (от улицы Советская до улицы Березовая) в селе Черкассы Саракташского района Оренбургской области" (Реализация инициативных проектов)</t>
  </si>
  <si>
    <t>675П5S1401</t>
  </si>
  <si>
    <t>Подпрограмма "Благоустройство территории муниципального образования Черкасский сельсовет"</t>
  </si>
  <si>
    <t>Финансовое обеспечение мероприятий по благоустройству территорий муниципального образования поселения</t>
  </si>
  <si>
    <t>Подпрограмма "Комплексное развитие сельских территорий"</t>
  </si>
  <si>
    <t>Обеспечение комплексного развития сельских территорий</t>
  </si>
  <si>
    <t>67900L5760</t>
  </si>
  <si>
    <t>Культура</t>
  </si>
  <si>
    <t>Подпрограмма "Развитие культуры на территории муниципального образования Черкасский сельсовет"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</si>
  <si>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</si>
  <si>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</si>
  <si>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Социальная политика</t>
  </si>
  <si>
    <t>Пенсионное обеспечение</t>
  </si>
  <si>
    <t>Подпрограмма "Обеспечения деятельности аппарата управления администрации муниципального образования Черкасский сельсовет"</t>
  </si>
  <si>
    <t>Предоставление пенсии за выслугу лет муниципальным служащим муниципального образования поселения</t>
  </si>
  <si>
    <t>Публичные нормативные социальные выплаты гражданам</t>
  </si>
  <si>
    <t>ИТОГО ПО РАЗДЕЛАМ РАСХОДОВ</t>
  </si>
  <si>
    <t>Приложение № 8</t>
  </si>
  <si>
    <t xml:space="preserve">к решению совета депутатов </t>
  </si>
  <si>
    <t>Черкасского сельсовета от 15 декабря 2020 года № 14</t>
  </si>
  <si>
    <t>Ведомственная структура расходов местного бюджета на 2021 год и плановый период 2022-2023г.г.</t>
  </si>
  <si>
    <t>ВЕД</t>
  </si>
  <si>
    <t>ЦСР</t>
  </si>
  <si>
    <t>ВР</t>
  </si>
  <si>
    <t>Администрация МО Черкасский сельсовет</t>
  </si>
  <si>
    <t>Муниципальная программа "Реализация муниципальной политики на территории муниципального образования Черкасский сельсовет" Саракташского района Оренбургской области на 2018-2024 годы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</si>
  <si>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</si>
  <si>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</si>
  <si>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2018-2024 годы"</t>
  </si>
  <si>
    <t>Подпрограмма "Осуществление деятельности аппарата управления"</t>
  </si>
  <si>
    <t>Прочая закупка товаров, работ и услуг для государственных (муниципальных) нужд</t>
  </si>
  <si>
    <t>Закупка энергетических ресурсов</t>
  </si>
  <si>
    <t>Уплата налогов на имущество организаций и земельного налога</t>
  </si>
  <si>
    <t>Уплата иных платежей</t>
  </si>
  <si>
    <t>Обеспечение деятельности финансовых, налоговых органов и органов финансового (финансово-бюджетного) надзора</t>
  </si>
  <si>
    <t>Подпрограмма "Осуществление деятельности аппарата управления "</t>
  </si>
  <si>
    <t xml:space="preserve">Другие общегосударственные вопросы </t>
  </si>
  <si>
    <t>Непрограмное направление расходов (непрограммные мероприятия)</t>
  </si>
  <si>
    <t>Членские взносы в Совет (ассоциации) муниципаьных образований</t>
  </si>
  <si>
    <t>Осуществление первичного воинского учета на территориях, где отсутствуют военные комиссариаты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</si>
  <si>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</si>
  <si>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Прочая закупка товаров, работ и услуг</t>
  </si>
  <si>
    <t>Финансовое обеспечение мероприятий по благоустройству территории муниципального образования поселения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</si>
  <si>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</si>
  <si>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Муниципальная программа "Реализация муниципальной политики на территории муниципального образования Черкасский сельсовет"</t>
  </si>
  <si>
    <t>Подпрограмма "Обеспечение деятельности аппарата управления"</t>
  </si>
  <si>
    <t>Иные пенсии социальные доплатык пенсиям</t>
  </si>
  <si>
    <t>ИТОГО РАСХОДОВ</t>
  </si>
  <si>
    <t>Приложение № 9</t>
  </si>
  <si>
    <t>Черкасского совета</t>
  </si>
  <si>
    <t>от 15 ноября 2020 года № 14</t>
  </si>
  <si>
    <t>РАСПРЕДЕЛЕНИЕ БЮДЖЕТНЫХ АССИГНОВАНИЙ МЕСТНОГО БЮДЖЕТА ПО ЦЕЛЕВЫМ СТАТЬЯМ, МУНИЦИПАЛЬНЫМ ПРОГРАММАМ ЧЕРКАССКОГО СОВЕТА И НЕПРОГРАММНЫМ  НАПРАВЛЕНИЯМ ДЕЯТЕЛЬНОСТИ), РАЗДЕЛАМ, ПОДРАЗДЕЛАМ, ГРУППАМ И  ПОДГРУППАМ ВИДОВ РАСХОДОВ КЛАССИФИКАЦИИ РАСХОДОВ НА 2021 ГОД И НА ПЛАНОВЫЙ ПЕРИОД 2022 И 2023 ГОДА</t>
  </si>
  <si>
    <t>тыс.рублей</t>
  </si>
  <si>
    <t>на 2021 год</t>
  </si>
  <si>
    <t>на 2022 год</t>
  </si>
  <si>
    <t>Условно утвержденные расходы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</si>
  <si>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2020-2024 годы"</t>
  </si>
  <si>
    <t>Иные межбюджетные выплаты</t>
  </si>
  <si>
    <t>ИТОГО</t>
  </si>
  <si>
    <t>Всего:</t>
  </si>
  <si>
    <t>Приложение № 10</t>
  </si>
  <si>
    <t>Объем бюджетных ассигнований на исполнение публичных нормативных обязательств, предусмотренных местным бюджетом муниципального образования Черкасский сельсовет на 2021 год и на плановый период 2022 и 2023 годов</t>
  </si>
  <si>
    <t>(тыс.руб.)</t>
  </si>
  <si>
    <t>Наименование публичного обязательства</t>
  </si>
  <si>
    <t>Код бюджетной классификации</t>
  </si>
  <si>
    <t>Объем ассигнований на исполнение публичных нормативных обязательств</t>
  </si>
  <si>
    <t>Раздел</t>
  </si>
  <si>
    <t>Подраздел</t>
  </si>
  <si>
    <t>Целевая статья</t>
  </si>
  <si>
    <t>Вид расходов</t>
  </si>
  <si>
    <t>КОСГУ</t>
  </si>
  <si>
    <t>Итого</t>
  </si>
  <si>
    <t>Предоставление пенсии за выслугу лет муниципальным служащим</t>
  </si>
  <si>
    <t>Приложение № 11</t>
  </si>
  <si>
    <t>Распределение межбюджетных трансфертов, передаваемых районному бюджету из бюджета Черкасского совета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</si>
  <si>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Таблица 1</t>
  </si>
  <si>
    <t>Распределение межбюджетных трансфертов, передаваемых районному бюджету из бюджета Черкасского совета на осуществление части полномочий по решению вопросов местного значения в соответствии с заключенными соглашениями по культуре на 2021 год и на плановый период 2022, 2023 годов</t>
  </si>
  <si>
    <t>Наименование района</t>
  </si>
  <si>
    <t>Саракташский район</t>
  </si>
  <si>
    <t>Таблица 2</t>
  </si>
  <si>
    <t>Распределение межбюджетных трансфертов, передаваемых районному бюджету из бюджета Черкасского 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2021 год и на плановый период 2022, 2023 годов</t>
  </si>
  <si>
    <t>Таблица 4</t>
  </si>
  <si>
    <t>Распределение межбюджетных трансфертов, передаваемых районному бюджету из бюджета Черкасского 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2021 год и на плановый период 2022, 2023 годов</t>
  </si>
  <si>
    <t>Приложение № 12</t>
  </si>
  <si>
    <t>Распределение межбюджетных трансфертов, передаваемых бюджету Черкасского сельсовета из районного бюджета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</si>
  <si>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Распределение межбюджетных трансфертов, передаваемых бюджету  Черкасского сельсовета из районного бюджета на осуществление части полномочий по решению вопросов местного значения в соответствии с заключенными соглашениями по дотации бюджетам сельских поселений на выравнивание бюджетной обеспеченности на 2021 год и на плановый период 2022, 2023 годов</t>
  </si>
  <si>
    <t>Приложение № 13</t>
  </si>
  <si>
    <t xml:space="preserve">Основные параметры первоочередных расходов бюджета на 2021 год </t>
  </si>
  <si>
    <t>№ 
п/п</t>
  </si>
  <si>
    <t xml:space="preserve">2021 год 
</t>
  </si>
  <si>
    <t>Расходы на оплату труда с начислениями (тыс. рублей), в том числе: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</si>
  <si>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</si>
  <si>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</si>
  <si>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</si>
  <si>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</si>
  <si>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</si>
  <si>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</si>
  <si>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</si>
  <si>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</si>
  <si>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</si>
  <si>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</si>
  <si>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</si>
  <si>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</si>
  <si>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</si>
  <si>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</si>
  <si>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</si>
  <si>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</si>
  <si>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</si>
  <si>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</si>
  <si>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</si>
  <si>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</si>
  <si>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</si>
  <si>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</si>
  <si>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</si>
  <si>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</si>
  <si>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</si>
  <si>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</si>
  <si>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</si>
  <si>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</si>
  <si>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</si>
  <si>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</si>
  <si>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</si>
  <si>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</si>
  <si>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</si>
  <si>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</si>
  <si>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Расходы на оплату коммунальных услуг учреждений, включая автономные и бюджетные учреждения (тыс. рублей)</t>
  </si>
  <si>
    <t>Приложение 14</t>
  </si>
  <si>
    <t xml:space="preserve">к решению Совет депутатов </t>
  </si>
  <si>
    <t>От 15 декабря 2020 года № 14</t>
  </si>
  <si>
    <t>Распределение бюджетных ассигнований на реализацию приоритетных проектов Черкасского сельсовета на 2021 год</t>
  </si>
  <si>
    <t>(рублей)</t>
  </si>
  <si>
    <t xml:space="preserve">Наименование </t>
  </si>
  <si>
    <t xml:space="preserve"> год</t>
  </si>
  <si>
    <t> 1</t>
  </si>
  <si>
    <t>3 </t>
  </si>
  <si>
    <t>3 013 276,00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</si>
</sst>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\ _₽_-;\-* #,##0.00\ _₽_-;_-* &quot;-&quot;??\ _₽_-;_-@_-"/>
    <numFmt numFmtId="168" formatCode="0;[Red]0"/>
    <numFmt numFmtId="169" formatCode="0000000000\1\50"/>
    <numFmt numFmtId="170" formatCode="0000"/>
    <numFmt numFmtId="171" formatCode="000"/>
    <numFmt numFmtId="172" formatCode="#,##0.00;[Red]\-#,##0.00;0.00"/>
    <numFmt numFmtId="173" formatCode="00"/>
    <numFmt numFmtId="174" formatCode="0.00;[Red]0.00"/>
    <numFmt numFmtId="175" formatCode="0000000000"/>
    <numFmt numFmtId="176" formatCode="0000000"/>
    <numFmt numFmtId="177" formatCode="000000"/>
    <numFmt numFmtId="178" formatCode="#,##0.00_ ;[Red]\-#,##0.00\ "/>
    <numFmt numFmtId="179" formatCode="#,##0.0"/>
    <numFmt numFmtId="180" formatCode="_-* #,##0.00_р_._-;\-* #,##0.00_р_._-;_-* &quot;-&quot;??_р_._-;_-@_-"/>
    <numFmt numFmtId="181" formatCode="_-* #,##0_р_._-;\-* #,##0_р_._-;_-* &quot;-&quot;??_р_._-;_-@_-"/>
    <numFmt numFmtId="182" formatCode="_-* #,##0.0_р_._-;\-* #,##0.0_р_._-;_-* &quot;-&quot;??_р_._-;_-@_-"/>
  </numFmts>
  <fonts count="5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"/>
      <name val="Arial"/>
      <family val="2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Arial"/>
      <family val="2"/>
      <charset val="204"/>
    </font>
    <font>
      <b/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43" fontId="6" fillId="0" borderId="0" applyFont="0" applyFill="0" applyBorder="0" applyAlignment="0" applyProtection="0"/>
    <xf numFmtId="0" fontId="30" fillId="0" borderId="0"/>
    <xf numFmtId="0" fontId="4" fillId="0" borderId="0"/>
  </cellStyleXfs>
  <cellXfs count="71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" fontId="2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quotePrefix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8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/>
    <xf numFmtId="0" fontId="0" fillId="0" borderId="0" xfId="0" applyFill="1"/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3" fontId="7" fillId="0" borderId="0" xfId="0" applyNumberFormat="1" applyFont="1" applyFill="1"/>
    <xf numFmtId="3" fontId="2" fillId="0" borderId="0" xfId="0" applyNumberFormat="1" applyFont="1" applyFill="1" applyAlignment="1">
      <alignment horizontal="center"/>
    </xf>
    <xf numFmtId="0" fontId="11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center" wrapText="1"/>
    </xf>
    <xf numFmtId="1" fontId="12" fillId="0" borderId="9" xfId="0" applyNumberFormat="1" applyFont="1" applyBorder="1" applyAlignment="1">
      <alignment horizontal="center" wrapText="1"/>
    </xf>
    <xf numFmtId="1" fontId="12" fillId="0" borderId="10" xfId="0" applyNumberFormat="1" applyFont="1" applyBorder="1" applyAlignment="1">
      <alignment horizontal="center" wrapText="1"/>
    </xf>
    <xf numFmtId="0" fontId="7" fillId="2" borderId="1" xfId="0" applyFont="1" applyFill="1" applyBorder="1" applyAlignment="1">
      <alignment horizontal="justify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justify" vertical="top" wrapText="1"/>
    </xf>
    <xf numFmtId="0" fontId="16" fillId="2" borderId="9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justify" vertical="top" wrapText="1"/>
    </xf>
    <xf numFmtId="3" fontId="7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168" fontId="7" fillId="2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top"/>
    </xf>
    <xf numFmtId="0" fontId="12" fillId="0" borderId="1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/>
    </xf>
    <xf numFmtId="0" fontId="18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7" fillId="2" borderId="13" xfId="0" applyFont="1" applyFill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3" fontId="7" fillId="2" borderId="13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justify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169" fontId="18" fillId="0" borderId="9" xfId="1" applyNumberFormat="1" applyFont="1" applyFill="1" applyBorder="1" applyAlignment="1">
      <alignment horizontal="center" wrapText="1"/>
    </xf>
    <xf numFmtId="0" fontId="18" fillId="0" borderId="14" xfId="1" applyFont="1" applyFill="1" applyBorder="1" applyAlignment="1">
      <alignment horizontal="left" vertical="top" wrapText="1"/>
    </xf>
    <xf numFmtId="169" fontId="12" fillId="0" borderId="9" xfId="1" applyNumberFormat="1" applyFont="1" applyFill="1" applyBorder="1" applyAlignment="1">
      <alignment horizontal="center" wrapText="1"/>
    </xf>
    <xf numFmtId="0" fontId="12" fillId="0" borderId="14" xfId="1" applyFont="1" applyFill="1" applyBorder="1" applyAlignment="1">
      <alignment horizontal="left" vertical="top" wrapText="1"/>
    </xf>
    <xf numFmtId="169" fontId="16" fillId="0" borderId="9" xfId="1" applyNumberFormat="1" applyFont="1" applyFill="1" applyBorder="1" applyAlignment="1">
      <alignment horizontal="center" wrapText="1"/>
    </xf>
    <xf numFmtId="0" fontId="16" fillId="0" borderId="14" xfId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2" fillId="0" borderId="0" xfId="0" applyFont="1" applyAlignment="1">
      <alignment horizontal="center"/>
    </xf>
    <xf numFmtId="0" fontId="3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9" fillId="0" borderId="0" xfId="1" applyFont="1" applyAlignment="1" applyProtection="1">
      <alignment horizontal="left"/>
      <protection hidden="1"/>
    </xf>
    <xf numFmtId="0" fontId="19" fillId="0" borderId="0" xfId="1" applyNumberFormat="1" applyFont="1" applyFill="1" applyAlignment="1" applyProtection="1">
      <protection hidden="1"/>
    </xf>
    <xf numFmtId="0" fontId="4" fillId="0" borderId="0" xfId="1"/>
    <xf numFmtId="0" fontId="9" fillId="0" borderId="0" xfId="2" applyNumberFormat="1" applyFont="1" applyFill="1" applyAlignment="1" applyProtection="1">
      <protection hidden="1"/>
    </xf>
    <xf numFmtId="170" fontId="3" fillId="0" borderId="0" xfId="1" applyNumberFormat="1" applyFont="1" applyFill="1" applyAlignment="1" applyProtection="1">
      <protection hidden="1"/>
    </xf>
    <xf numFmtId="171" fontId="3" fillId="0" borderId="0" xfId="1" applyNumberFormat="1" applyFont="1" applyFill="1" applyAlignment="1" applyProtection="1">
      <protection hidden="1"/>
    </xf>
    <xf numFmtId="172" fontId="2" fillId="0" borderId="0" xfId="1" applyNumberFormat="1" applyFont="1" applyFill="1" applyAlignment="1" applyProtection="1">
      <protection hidden="1"/>
    </xf>
    <xf numFmtId="172" fontId="9" fillId="0" borderId="0" xfId="2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distributed"/>
      <protection hidden="1"/>
    </xf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10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0" fillId="0" borderId="15" xfId="1" applyNumberFormat="1" applyFont="1" applyFill="1" applyBorder="1" applyAlignment="1" applyProtection="1">
      <alignment horizontal="center" vertical="center"/>
      <protection hidden="1"/>
    </xf>
    <xf numFmtId="0" fontId="20" fillId="0" borderId="16" xfId="1" applyNumberFormat="1" applyFont="1" applyFill="1" applyBorder="1" applyAlignment="1" applyProtection="1">
      <alignment horizontal="center" vertical="center"/>
      <protection hidden="1"/>
    </xf>
    <xf numFmtId="0" fontId="20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19" xfId="1" applyNumberFormat="1" applyFont="1" applyFill="1" applyBorder="1" applyAlignment="1" applyProtection="1">
      <alignment horizontal="center" vertical="center"/>
      <protection hidden="1"/>
    </xf>
    <xf numFmtId="0" fontId="20" fillId="0" borderId="16" xfId="1" applyNumberFormat="1" applyFont="1" applyFill="1" applyBorder="1" applyAlignment="1" applyProtection="1">
      <alignment horizontal="center" vertical="center"/>
      <protection hidden="1"/>
    </xf>
    <xf numFmtId="0" fontId="20" fillId="0" borderId="20" xfId="1" applyNumberFormat="1" applyFont="1" applyFill="1" applyBorder="1" applyAlignment="1" applyProtection="1">
      <alignment horizontal="center" vertical="center"/>
      <protection hidden="1"/>
    </xf>
    <xf numFmtId="171" fontId="20" fillId="0" borderId="21" xfId="1" applyNumberFormat="1" applyFont="1" applyFill="1" applyBorder="1" applyAlignment="1" applyProtection="1">
      <alignment horizontal="left" vertical="distributed" wrapText="1"/>
      <protection hidden="1"/>
    </xf>
    <xf numFmtId="171" fontId="20" fillId="0" borderId="22" xfId="1" applyNumberFormat="1" applyFont="1" applyFill="1" applyBorder="1" applyAlignment="1" applyProtection="1">
      <alignment horizontal="left" vertical="distributed" wrapText="1"/>
      <protection hidden="1"/>
    </xf>
    <xf numFmtId="173" fontId="20" fillId="0" borderId="23" xfId="1" applyNumberFormat="1" applyFont="1" applyFill="1" applyBorder="1" applyAlignment="1" applyProtection="1">
      <alignment horizontal="center"/>
      <protection hidden="1"/>
    </xf>
    <xf numFmtId="173" fontId="20" fillId="0" borderId="24" xfId="1" applyNumberFormat="1" applyFont="1" applyFill="1" applyBorder="1" applyAlignment="1" applyProtection="1">
      <alignment horizontal="center"/>
      <protection hidden="1"/>
    </xf>
    <xf numFmtId="171" fontId="20" fillId="0" borderId="25" xfId="1" applyNumberFormat="1" applyFont="1" applyFill="1" applyBorder="1" applyAlignment="1" applyProtection="1">
      <alignment horizontal="center"/>
      <protection hidden="1"/>
    </xf>
    <xf numFmtId="171" fontId="20" fillId="0" borderId="24" xfId="1" applyNumberFormat="1" applyFont="1" applyFill="1" applyBorder="1" applyAlignment="1" applyProtection="1">
      <alignment horizontal="center"/>
      <protection hidden="1"/>
    </xf>
    <xf numFmtId="172" fontId="20" fillId="0" borderId="24" xfId="1" applyNumberFormat="1" applyFont="1" applyFill="1" applyBorder="1" applyAlignment="1" applyProtection="1">
      <protection hidden="1"/>
    </xf>
    <xf numFmtId="172" fontId="20" fillId="0" borderId="26" xfId="1" applyNumberFormat="1" applyFont="1" applyFill="1" applyBorder="1" applyAlignment="1" applyProtection="1">
      <protection hidden="1"/>
    </xf>
    <xf numFmtId="171" fontId="9" fillId="0" borderId="27" xfId="1" applyNumberFormat="1" applyFont="1" applyFill="1" applyBorder="1" applyAlignment="1" applyProtection="1">
      <alignment horizontal="left" vertical="distributed" wrapText="1"/>
      <protection hidden="1"/>
    </xf>
    <xf numFmtId="171" fontId="9" fillId="0" borderId="28" xfId="1" applyNumberFormat="1" applyFont="1" applyFill="1" applyBorder="1" applyAlignment="1" applyProtection="1">
      <alignment horizontal="left" vertical="distributed" wrapText="1"/>
      <protection hidden="1"/>
    </xf>
    <xf numFmtId="173" fontId="9" fillId="0" borderId="1" xfId="1" applyNumberFormat="1" applyFont="1" applyFill="1" applyBorder="1" applyAlignment="1" applyProtection="1">
      <alignment horizontal="center"/>
      <protection hidden="1"/>
    </xf>
    <xf numFmtId="173" fontId="9" fillId="0" borderId="29" xfId="1" applyNumberFormat="1" applyFont="1" applyFill="1" applyBorder="1" applyAlignment="1" applyProtection="1">
      <alignment horizontal="center"/>
      <protection hidden="1"/>
    </xf>
    <xf numFmtId="171" fontId="9" fillId="0" borderId="1" xfId="1" applyNumberFormat="1" applyFont="1" applyFill="1" applyBorder="1" applyAlignment="1" applyProtection="1">
      <alignment horizontal="center"/>
      <protection hidden="1"/>
    </xf>
    <xf numFmtId="171" fontId="9" fillId="0" borderId="29" xfId="1" applyNumberFormat="1" applyFont="1" applyFill="1" applyBorder="1" applyAlignment="1" applyProtection="1">
      <alignment horizontal="center"/>
      <protection hidden="1"/>
    </xf>
    <xf numFmtId="172" fontId="9" fillId="0" borderId="29" xfId="1" applyNumberFormat="1" applyFont="1" applyFill="1" applyBorder="1" applyAlignment="1" applyProtection="1">
      <protection hidden="1"/>
    </xf>
    <xf numFmtId="172" fontId="9" fillId="0" borderId="30" xfId="1" applyNumberFormat="1" applyFont="1" applyFill="1" applyBorder="1" applyAlignment="1" applyProtection="1">
      <protection hidden="1"/>
    </xf>
    <xf numFmtId="172" fontId="9" fillId="0" borderId="1" xfId="1" applyNumberFormat="1" applyFont="1" applyFill="1" applyBorder="1" applyAlignment="1" applyProtection="1">
      <protection hidden="1"/>
    </xf>
    <xf numFmtId="171" fontId="20" fillId="0" borderId="27" xfId="1" applyNumberFormat="1" applyFont="1" applyFill="1" applyBorder="1" applyAlignment="1" applyProtection="1">
      <alignment horizontal="left" vertical="distributed" wrapText="1"/>
      <protection hidden="1"/>
    </xf>
    <xf numFmtId="171" fontId="20" fillId="0" borderId="28" xfId="1" applyNumberFormat="1" applyFont="1" applyFill="1" applyBorder="1" applyAlignment="1" applyProtection="1">
      <alignment horizontal="left" vertical="distributed" wrapText="1"/>
      <protection hidden="1"/>
    </xf>
    <xf numFmtId="171" fontId="20" fillId="0" borderId="31" xfId="1" applyNumberFormat="1" applyFont="1" applyFill="1" applyBorder="1" applyAlignment="1" applyProtection="1">
      <alignment horizontal="left" vertical="distributed" wrapText="1"/>
      <protection hidden="1"/>
    </xf>
    <xf numFmtId="173" fontId="20" fillId="0" borderId="29" xfId="1" applyNumberFormat="1" applyFont="1" applyFill="1" applyBorder="1" applyAlignment="1" applyProtection="1">
      <alignment horizontal="center"/>
      <protection hidden="1"/>
    </xf>
    <xf numFmtId="171" fontId="20" fillId="0" borderId="1" xfId="1" applyNumberFormat="1" applyFont="1" applyFill="1" applyBorder="1" applyAlignment="1" applyProtection="1">
      <alignment horizontal="center"/>
      <protection hidden="1"/>
    </xf>
    <xf numFmtId="171" fontId="20" fillId="0" borderId="29" xfId="1" applyNumberFormat="1" applyFont="1" applyFill="1" applyBorder="1" applyAlignment="1" applyProtection="1">
      <alignment horizontal="center"/>
      <protection hidden="1"/>
    </xf>
    <xf numFmtId="172" fontId="20" fillId="0" borderId="29" xfId="1" applyNumberFormat="1" applyFont="1" applyFill="1" applyBorder="1" applyAlignment="1" applyProtection="1">
      <protection hidden="1"/>
    </xf>
    <xf numFmtId="172" fontId="20" fillId="0" borderId="30" xfId="1" applyNumberFormat="1" applyFont="1" applyFill="1" applyBorder="1" applyAlignment="1" applyProtection="1">
      <protection hidden="1"/>
    </xf>
    <xf numFmtId="171" fontId="9" fillId="0" borderId="31" xfId="1" applyNumberFormat="1" applyFont="1" applyFill="1" applyBorder="1" applyAlignment="1" applyProtection="1">
      <alignment horizontal="left" vertical="distributed" wrapText="1"/>
      <protection hidden="1"/>
    </xf>
    <xf numFmtId="171" fontId="9" fillId="0" borderId="32" xfId="1" applyNumberFormat="1" applyFont="1" applyFill="1" applyBorder="1" applyAlignment="1" applyProtection="1">
      <alignment horizontal="left" vertical="distributed" wrapText="1"/>
      <protection hidden="1"/>
    </xf>
    <xf numFmtId="171" fontId="20" fillId="0" borderId="32" xfId="1" applyNumberFormat="1" applyFont="1" applyFill="1" applyBorder="1" applyAlignment="1" applyProtection="1">
      <alignment horizontal="left" vertical="distributed" wrapText="1"/>
      <protection hidden="1"/>
    </xf>
    <xf numFmtId="0" fontId="19" fillId="0" borderId="0" xfId="1" applyFont="1"/>
    <xf numFmtId="0" fontId="20" fillId="0" borderId="33" xfId="1" applyNumberFormat="1" applyFont="1" applyFill="1" applyBorder="1" applyAlignment="1" applyProtection="1">
      <alignment horizontal="center"/>
      <protection hidden="1"/>
    </xf>
    <xf numFmtId="0" fontId="20" fillId="0" borderId="34" xfId="1" applyNumberFormat="1" applyFont="1" applyFill="1" applyBorder="1" applyAlignment="1" applyProtection="1">
      <alignment horizontal="center"/>
      <protection hidden="1"/>
    </xf>
    <xf numFmtId="0" fontId="20" fillId="0" borderId="18" xfId="1" applyNumberFormat="1" applyFont="1" applyFill="1" applyBorder="1" applyAlignment="1" applyProtection="1">
      <alignment horizontal="center"/>
      <protection hidden="1"/>
    </xf>
    <xf numFmtId="0" fontId="20" fillId="0" borderId="16" xfId="1" applyNumberFormat="1" applyFont="1" applyFill="1" applyBorder="1" applyAlignment="1" applyProtection="1">
      <alignment horizontal="center"/>
      <protection hidden="1"/>
    </xf>
    <xf numFmtId="0" fontId="20" fillId="0" borderId="16" xfId="1" applyNumberFormat="1" applyFont="1" applyFill="1" applyBorder="1" applyAlignment="1" applyProtection="1">
      <protection hidden="1"/>
    </xf>
    <xf numFmtId="4" fontId="20" fillId="0" borderId="16" xfId="1" applyNumberFormat="1" applyFont="1" applyFill="1" applyBorder="1" applyAlignment="1" applyProtection="1">
      <protection hidden="1"/>
    </xf>
    <xf numFmtId="4" fontId="20" fillId="0" borderId="20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4" fillId="0" borderId="0" xfId="1" applyAlignment="1" applyProtection="1">
      <alignment horizontal="justify" vertical="justify"/>
      <protection hidden="1"/>
    </xf>
    <xf numFmtId="0" fontId="4" fillId="0" borderId="0" xfId="1" applyProtection="1">
      <protection hidden="1"/>
    </xf>
    <xf numFmtId="0" fontId="4" fillId="0" borderId="0" xfId="1" applyNumberFormat="1" applyFont="1" applyFill="1" applyAlignment="1" applyProtection="1">
      <alignment horizontal="left"/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174" fontId="4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21" fillId="0" borderId="0" xfId="1" applyNumberFormat="1" applyFont="1" applyFill="1" applyAlignment="1" applyProtection="1">
      <alignment horizontal="centerContinuous"/>
      <protection hidden="1"/>
    </xf>
    <xf numFmtId="0" fontId="19" fillId="0" borderId="0" xfId="1" applyNumberFormat="1" applyFont="1" applyFill="1" applyAlignment="1" applyProtection="1">
      <alignment horizontal="justify" vertical="justify"/>
      <protection hidden="1"/>
    </xf>
    <xf numFmtId="0" fontId="19" fillId="0" borderId="0" xfId="1" applyNumberFormat="1" applyFont="1" applyFill="1" applyAlignment="1" applyProtection="1">
      <alignment horizontal="centerContinuous"/>
      <protection hidden="1"/>
    </xf>
    <xf numFmtId="0" fontId="19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protection hidden="1"/>
    </xf>
    <xf numFmtId="0" fontId="19" fillId="0" borderId="0" xfId="1" applyNumberFormat="1" applyFont="1" applyFill="1" applyAlignment="1" applyProtection="1">
      <alignment horizontal="right"/>
      <protection hidden="1"/>
    </xf>
    <xf numFmtId="174" fontId="19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left" wrapText="1"/>
      <protection hidden="1"/>
    </xf>
    <xf numFmtId="0" fontId="4" fillId="0" borderId="0" xfId="1" applyNumberFormat="1" applyFont="1" applyFill="1" applyAlignment="1" applyProtection="1">
      <alignment horizontal="left" wrapText="1"/>
      <protection hidden="1"/>
    </xf>
    <xf numFmtId="174" fontId="19" fillId="0" borderId="0" xfId="1" applyNumberFormat="1" applyFont="1" applyFill="1" applyAlignment="1" applyProtection="1">
      <alignment horizontal="centerContinuous"/>
      <protection hidden="1"/>
    </xf>
    <xf numFmtId="0" fontId="22" fillId="0" borderId="0" xfId="1" applyNumberFormat="1" applyFont="1" applyFill="1" applyBorder="1" applyAlignment="1" applyProtection="1">
      <alignment horizontal="center" vertical="justify"/>
      <protection hidden="1"/>
    </xf>
    <xf numFmtId="0" fontId="22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2" fillId="0" borderId="0" xfId="1" applyNumberFormat="1" applyFont="1" applyFill="1" applyBorder="1" applyAlignment="1" applyProtection="1">
      <alignment horizontal="center" vertical="justify"/>
      <protection hidden="1"/>
    </xf>
    <xf numFmtId="0" fontId="22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3" fillId="0" borderId="0" xfId="1" applyNumberFormat="1" applyFont="1" applyFill="1" applyBorder="1" applyAlignment="1" applyProtection="1">
      <alignment horizontal="right" vertical="justify"/>
      <protection hidden="1"/>
    </xf>
    <xf numFmtId="0" fontId="24" fillId="0" borderId="1" xfId="1" applyNumberFormat="1" applyFont="1" applyFill="1" applyBorder="1" applyAlignment="1" applyProtection="1">
      <alignment horizontal="center" vertical="justify"/>
      <protection hidden="1"/>
    </xf>
    <xf numFmtId="0" fontId="24" fillId="0" borderId="1" xfId="1" applyNumberFormat="1" applyFont="1" applyFill="1" applyBorder="1" applyAlignment="1" applyProtection="1">
      <alignment horizontal="center" vertical="top" wrapText="1"/>
      <protection hidden="1"/>
    </xf>
    <xf numFmtId="0" fontId="24" fillId="0" borderId="1" xfId="1" applyNumberFormat="1" applyFont="1" applyFill="1" applyBorder="1" applyAlignment="1" applyProtection="1">
      <alignment horizontal="right" vertical="top" wrapText="1"/>
      <protection hidden="1"/>
    </xf>
    <xf numFmtId="168" fontId="24" fillId="0" borderId="1" xfId="1" applyNumberFormat="1" applyFont="1" applyFill="1" applyBorder="1" applyAlignment="1" applyProtection="1">
      <alignment horizontal="center" vertical="top" wrapText="1"/>
      <protection hidden="1"/>
    </xf>
    <xf numFmtId="168" fontId="24" fillId="0" borderId="1" xfId="1" applyNumberFormat="1" applyFont="1" applyFill="1" applyBorder="1" applyAlignment="1" applyProtection="1">
      <alignment horizontal="center"/>
      <protection hidden="1"/>
    </xf>
    <xf numFmtId="0" fontId="24" fillId="0" borderId="0" xfId="1" applyNumberFormat="1" applyFont="1" applyFill="1" applyAlignment="1" applyProtection="1">
      <protection hidden="1"/>
    </xf>
    <xf numFmtId="0" fontId="4" fillId="0" borderId="0" xfId="1" applyBorder="1" applyAlignment="1" applyProtection="1">
      <alignment horizontal="justify" vertical="justify"/>
      <protection hidden="1"/>
    </xf>
    <xf numFmtId="170" fontId="24" fillId="0" borderId="1" xfId="1" applyNumberFormat="1" applyFont="1" applyFill="1" applyBorder="1" applyAlignment="1" applyProtection="1">
      <alignment horizontal="justify" vertical="justify" wrapText="1"/>
      <protection hidden="1"/>
    </xf>
    <xf numFmtId="170" fontId="25" fillId="0" borderId="1" xfId="1" applyNumberFormat="1" applyFont="1" applyFill="1" applyBorder="1" applyAlignment="1" applyProtection="1">
      <protection hidden="1"/>
    </xf>
    <xf numFmtId="173" fontId="24" fillId="0" borderId="1" xfId="1" applyNumberFormat="1" applyFont="1" applyFill="1" applyBorder="1" applyAlignment="1" applyProtection="1">
      <protection hidden="1"/>
    </xf>
    <xf numFmtId="175" fontId="24" fillId="0" borderId="1" xfId="1" applyNumberFormat="1" applyFont="1" applyFill="1" applyBorder="1" applyAlignment="1" applyProtection="1">
      <alignment horizontal="right"/>
      <protection hidden="1"/>
    </xf>
    <xf numFmtId="171" fontId="24" fillId="0" borderId="1" xfId="1" applyNumberFormat="1" applyFont="1" applyFill="1" applyBorder="1" applyAlignment="1" applyProtection="1">
      <alignment horizontal="right"/>
      <protection hidden="1"/>
    </xf>
    <xf numFmtId="172" fontId="25" fillId="0" borderId="1" xfId="1" applyNumberFormat="1" applyFont="1" applyFill="1" applyBorder="1" applyAlignment="1" applyProtection="1">
      <protection hidden="1"/>
    </xf>
    <xf numFmtId="4" fontId="24" fillId="0" borderId="1" xfId="1" applyNumberFormat="1" applyFont="1" applyFill="1" applyBorder="1" applyAlignment="1" applyProtection="1">
      <protection hidden="1"/>
    </xf>
    <xf numFmtId="3" fontId="24" fillId="0" borderId="1" xfId="1" applyNumberFormat="1" applyFont="1" applyFill="1" applyBorder="1" applyAlignment="1" applyProtection="1">
      <protection hidden="1"/>
    </xf>
    <xf numFmtId="0" fontId="25" fillId="0" borderId="0" xfId="1" applyNumberFormat="1" applyFont="1" applyFill="1" applyBorder="1" applyAlignment="1" applyProtection="1">
      <protection hidden="1"/>
    </xf>
    <xf numFmtId="0" fontId="4" fillId="0" borderId="7" xfId="1" applyBorder="1" applyAlignment="1" applyProtection="1">
      <alignment horizontal="justify" vertical="justify"/>
      <protection hidden="1"/>
    </xf>
    <xf numFmtId="170" fontId="24" fillId="0" borderId="27" xfId="1" applyNumberFormat="1" applyFont="1" applyFill="1" applyBorder="1" applyAlignment="1" applyProtection="1">
      <alignment horizontal="justify" vertical="justify" wrapText="1"/>
      <protection hidden="1"/>
    </xf>
    <xf numFmtId="170" fontId="25" fillId="0" borderId="28" xfId="1" applyNumberFormat="1" applyFont="1" applyFill="1" applyBorder="1" applyAlignment="1" applyProtection="1">
      <protection hidden="1"/>
    </xf>
    <xf numFmtId="173" fontId="24" fillId="0" borderId="29" xfId="1" applyNumberFormat="1" applyFont="1" applyFill="1" applyBorder="1" applyAlignment="1" applyProtection="1">
      <protection hidden="1"/>
    </xf>
    <xf numFmtId="175" fontId="24" fillId="0" borderId="29" xfId="1" applyNumberFormat="1" applyFont="1" applyFill="1" applyBorder="1" applyAlignment="1" applyProtection="1">
      <alignment horizontal="right"/>
      <protection hidden="1"/>
    </xf>
    <xf numFmtId="172" fontId="25" fillId="0" borderId="11" xfId="1" applyNumberFormat="1" applyFont="1" applyFill="1" applyBorder="1" applyAlignment="1" applyProtection="1">
      <protection hidden="1"/>
    </xf>
    <xf numFmtId="172" fontId="25" fillId="0" borderId="29" xfId="1" applyNumberFormat="1" applyFont="1" applyFill="1" applyBorder="1" applyAlignment="1" applyProtection="1">
      <protection hidden="1"/>
    </xf>
    <xf numFmtId="170" fontId="24" fillId="0" borderId="29" xfId="1" applyNumberFormat="1" applyFont="1" applyFill="1" applyBorder="1" applyAlignment="1" applyProtection="1">
      <alignment horizontal="justify" vertical="justify" wrapText="1"/>
      <protection hidden="1"/>
    </xf>
    <xf numFmtId="170" fontId="24" fillId="0" borderId="1" xfId="1" applyNumberFormat="1" applyFont="1" applyFill="1" applyBorder="1" applyAlignment="1" applyProtection="1">
      <alignment horizontal="justify" vertical="justify" wrapText="1"/>
      <protection hidden="1"/>
    </xf>
    <xf numFmtId="170" fontId="24" fillId="0" borderId="35" xfId="1" applyNumberFormat="1" applyFont="1" applyFill="1" applyBorder="1" applyAlignment="1" applyProtection="1">
      <alignment horizontal="justify" vertical="justify" wrapText="1"/>
      <protection hidden="1"/>
    </xf>
    <xf numFmtId="176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25" fillId="0" borderId="1" xfId="1" applyNumberFormat="1" applyFont="1" applyFill="1" applyBorder="1" applyAlignment="1" applyProtection="1">
      <protection hidden="1"/>
    </xf>
    <xf numFmtId="0" fontId="26" fillId="0" borderId="1" xfId="3" applyFont="1" applyBorder="1"/>
    <xf numFmtId="171" fontId="25" fillId="0" borderId="1" xfId="1" applyNumberFormat="1" applyFont="1" applyFill="1" applyBorder="1" applyAlignment="1" applyProtection="1">
      <alignment horizontal="right"/>
      <protection hidden="1"/>
    </xf>
    <xf numFmtId="4" fontId="25" fillId="0" borderId="1" xfId="1" applyNumberFormat="1" applyFont="1" applyFill="1" applyBorder="1" applyAlignment="1" applyProtection="1">
      <protection hidden="1"/>
    </xf>
    <xf numFmtId="3" fontId="25" fillId="0" borderId="1" xfId="1" applyNumberFormat="1" applyFont="1" applyFill="1" applyBorder="1" applyAlignment="1" applyProtection="1">
      <protection hidden="1"/>
    </xf>
    <xf numFmtId="176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25" fillId="0" borderId="29" xfId="1" applyNumberFormat="1" applyFont="1" applyFill="1" applyBorder="1" applyAlignment="1" applyProtection="1">
      <protection hidden="1"/>
    </xf>
    <xf numFmtId="176" fontId="25" fillId="0" borderId="29" xfId="1" applyNumberFormat="1" applyFont="1" applyFill="1" applyBorder="1" applyAlignment="1" applyProtection="1">
      <alignment horizontal="justify" vertical="justify" wrapText="1"/>
      <protection hidden="1"/>
    </xf>
    <xf numFmtId="0" fontId="26" fillId="0" borderId="1" xfId="3" applyFont="1" applyFill="1" applyBorder="1"/>
    <xf numFmtId="171" fontId="24" fillId="0" borderId="29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28" xfId="3" applyFont="1" applyBorder="1" applyAlignment="1"/>
    <xf numFmtId="170" fontId="24" fillId="0" borderId="28" xfId="1" applyNumberFormat="1" applyFont="1" applyFill="1" applyBorder="1" applyAlignment="1" applyProtection="1">
      <protection hidden="1"/>
    </xf>
    <xf numFmtId="175" fontId="27" fillId="0" borderId="29" xfId="3" applyNumberFormat="1" applyFont="1" applyBorder="1"/>
    <xf numFmtId="172" fontId="24" fillId="0" borderId="11" xfId="1" applyNumberFormat="1" applyFont="1" applyFill="1" applyBorder="1" applyAlignment="1" applyProtection="1">
      <protection hidden="1"/>
    </xf>
    <xf numFmtId="172" fontId="24" fillId="0" borderId="1" xfId="1" applyNumberFormat="1" applyFont="1" applyFill="1" applyBorder="1" applyAlignment="1" applyProtection="1">
      <protection hidden="1"/>
    </xf>
    <xf numFmtId="172" fontId="24" fillId="0" borderId="29" xfId="1" applyNumberFormat="1" applyFont="1" applyFill="1" applyBorder="1" applyAlignment="1" applyProtection="1">
      <protection hidden="1"/>
    </xf>
    <xf numFmtId="171" fontId="24" fillId="0" borderId="27" xfId="1" applyNumberFormat="1" applyFont="1" applyFill="1" applyBorder="1" applyAlignment="1" applyProtection="1">
      <alignment horizontal="justify" vertical="justify" wrapText="1"/>
      <protection hidden="1"/>
    </xf>
    <xf numFmtId="170" fontId="24" fillId="0" borderId="11" xfId="1" applyNumberFormat="1" applyFont="1" applyFill="1" applyBorder="1" applyAlignment="1" applyProtection="1">
      <alignment horizontal="justify" vertical="justify" wrapText="1"/>
      <protection hidden="1"/>
    </xf>
    <xf numFmtId="171" fontId="25" fillId="0" borderId="29" xfId="1" applyNumberFormat="1" applyFont="1" applyFill="1" applyBorder="1" applyAlignment="1" applyProtection="1">
      <alignment horizontal="justify" vertical="justify" wrapText="1"/>
      <protection hidden="1"/>
    </xf>
    <xf numFmtId="0" fontId="28" fillId="0" borderId="28" xfId="3" applyFont="1" applyBorder="1" applyAlignment="1"/>
    <xf numFmtId="175" fontId="26" fillId="0" borderId="29" xfId="3" applyNumberFormat="1" applyFont="1" applyBorder="1"/>
    <xf numFmtId="176" fontId="25" fillId="0" borderId="11" xfId="1" applyNumberFormat="1" applyFont="1" applyFill="1" applyBorder="1" applyAlignment="1" applyProtection="1">
      <alignment horizontal="justify" vertical="justify" wrapText="1"/>
      <protection hidden="1"/>
    </xf>
    <xf numFmtId="176" fontId="25" fillId="0" borderId="28" xfId="1" applyNumberFormat="1" applyFont="1" applyFill="1" applyBorder="1" applyAlignment="1" applyProtection="1">
      <alignment horizontal="justify" vertical="justify" wrapText="1"/>
      <protection hidden="1"/>
    </xf>
    <xf numFmtId="171" fontId="25" fillId="0" borderId="11" xfId="1" applyNumberFormat="1" applyFont="1" applyFill="1" applyBorder="1" applyAlignment="1" applyProtection="1">
      <alignment horizontal="justify" vertical="justify" wrapText="1"/>
      <protection hidden="1"/>
    </xf>
    <xf numFmtId="0" fontId="26" fillId="0" borderId="29" xfId="3" applyFont="1" applyFill="1" applyBorder="1"/>
    <xf numFmtId="4" fontId="4" fillId="0" borderId="0" xfId="1" applyNumberFormat="1"/>
    <xf numFmtId="0" fontId="29" fillId="0" borderId="29" xfId="3" applyFont="1" applyBorder="1" applyAlignment="1">
      <alignment horizontal="left" vertical="top" wrapText="1"/>
    </xf>
    <xf numFmtId="0" fontId="29" fillId="0" borderId="28" xfId="3" applyFont="1" applyBorder="1" applyAlignment="1">
      <alignment horizontal="left" vertical="top" wrapText="1"/>
    </xf>
    <xf numFmtId="0" fontId="26" fillId="0" borderId="29" xfId="3" applyFont="1" applyBorder="1"/>
    <xf numFmtId="171" fontId="24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5" fillId="0" borderId="1" xfId="1" applyFont="1" applyBorder="1" applyAlignment="1">
      <alignment wrapText="1"/>
    </xf>
    <xf numFmtId="170" fontId="24" fillId="0" borderId="35" xfId="1" applyNumberFormat="1" applyFont="1" applyFill="1" applyBorder="1" applyAlignment="1" applyProtection="1">
      <alignment horizontal="justify" vertical="justify" wrapText="1"/>
      <protection hidden="1"/>
    </xf>
    <xf numFmtId="170" fontId="24" fillId="2" borderId="1" xfId="1" applyNumberFormat="1" applyFont="1" applyFill="1" applyBorder="1" applyAlignment="1" applyProtection="1">
      <alignment horizontal="justify" vertical="justify" wrapText="1"/>
      <protection hidden="1"/>
    </xf>
    <xf numFmtId="170" fontId="25" fillId="2" borderId="28" xfId="1" applyNumberFormat="1" applyFont="1" applyFill="1" applyBorder="1" applyAlignment="1" applyProtection="1">
      <protection hidden="1"/>
    </xf>
    <xf numFmtId="173" fontId="24" fillId="2" borderId="29" xfId="1" applyNumberFormat="1" applyFont="1" applyFill="1" applyBorder="1" applyAlignment="1" applyProtection="1">
      <protection hidden="1"/>
    </xf>
    <xf numFmtId="175" fontId="24" fillId="2" borderId="29" xfId="1" applyNumberFormat="1" applyFont="1" applyFill="1" applyBorder="1" applyAlignment="1" applyProtection="1">
      <alignment horizontal="right"/>
      <protection hidden="1"/>
    </xf>
    <xf numFmtId="171" fontId="24" fillId="2" borderId="1" xfId="1" applyNumberFormat="1" applyFont="1" applyFill="1" applyBorder="1" applyAlignment="1" applyProtection="1">
      <alignment horizontal="right"/>
      <protection hidden="1"/>
    </xf>
    <xf numFmtId="172" fontId="25" fillId="2" borderId="11" xfId="1" applyNumberFormat="1" applyFont="1" applyFill="1" applyBorder="1" applyAlignment="1" applyProtection="1">
      <protection hidden="1"/>
    </xf>
    <xf numFmtId="172" fontId="25" fillId="2" borderId="1" xfId="1" applyNumberFormat="1" applyFont="1" applyFill="1" applyBorder="1" applyAlignment="1" applyProtection="1">
      <protection hidden="1"/>
    </xf>
    <xf numFmtId="172" fontId="25" fillId="2" borderId="29" xfId="1" applyNumberFormat="1" applyFont="1" applyFill="1" applyBorder="1" applyAlignment="1" applyProtection="1">
      <protection hidden="1"/>
    </xf>
    <xf numFmtId="170" fontId="24" fillId="2" borderId="29" xfId="1" applyNumberFormat="1" applyFont="1" applyFill="1" applyBorder="1" applyAlignment="1" applyProtection="1">
      <alignment horizontal="justify" vertical="justify" wrapText="1"/>
      <protection hidden="1"/>
    </xf>
    <xf numFmtId="170" fontId="24" fillId="2" borderId="1" xfId="1" applyNumberFormat="1" applyFont="1" applyFill="1" applyBorder="1" applyAlignment="1" applyProtection="1">
      <alignment horizontal="justify" vertical="justify" wrapText="1"/>
      <protection hidden="1"/>
    </xf>
    <xf numFmtId="176" fontId="25" fillId="2" borderId="1" xfId="1" applyNumberFormat="1" applyFont="1" applyFill="1" applyBorder="1" applyAlignment="1" applyProtection="1">
      <alignment horizontal="justify" vertical="justify" wrapText="1"/>
      <protection hidden="1"/>
    </xf>
    <xf numFmtId="170" fontId="25" fillId="2" borderId="1" xfId="1" applyNumberFormat="1" applyFont="1" applyFill="1" applyBorder="1" applyAlignment="1" applyProtection="1">
      <protection hidden="1"/>
    </xf>
    <xf numFmtId="173" fontId="25" fillId="2" borderId="1" xfId="1" applyNumberFormat="1" applyFont="1" applyFill="1" applyBorder="1" applyAlignment="1" applyProtection="1">
      <protection hidden="1"/>
    </xf>
    <xf numFmtId="171" fontId="25" fillId="2" borderId="1" xfId="1" applyNumberFormat="1" applyFont="1" applyFill="1" applyBorder="1" applyAlignment="1" applyProtection="1">
      <alignment horizontal="right"/>
      <protection hidden="1"/>
    </xf>
    <xf numFmtId="176" fontId="25" fillId="2" borderId="1" xfId="1" applyNumberFormat="1" applyFont="1" applyFill="1" applyBorder="1" applyAlignment="1" applyProtection="1">
      <alignment horizontal="justify" vertical="justify" wrapText="1"/>
      <protection hidden="1"/>
    </xf>
    <xf numFmtId="176" fontId="25" fillId="2" borderId="29" xfId="1" applyNumberFormat="1" applyFont="1" applyFill="1" applyBorder="1" applyAlignment="1" applyProtection="1">
      <alignment horizontal="justify" vertical="justify" wrapText="1"/>
      <protection hidden="1"/>
    </xf>
    <xf numFmtId="171" fontId="25" fillId="2" borderId="1" xfId="1" applyNumberFormat="1" applyFont="1" applyFill="1" applyBorder="1" applyAlignment="1" applyProtection="1">
      <alignment horizontal="justify" vertical="justify" wrapText="1"/>
      <protection hidden="1"/>
    </xf>
    <xf numFmtId="173" fontId="25" fillId="2" borderId="29" xfId="1" applyNumberFormat="1" applyFont="1" applyFill="1" applyBorder="1" applyAlignment="1" applyProtection="1">
      <protection hidden="1"/>
    </xf>
    <xf numFmtId="171" fontId="24" fillId="0" borderId="29" xfId="1" applyNumberFormat="1" applyFont="1" applyFill="1" applyBorder="1" applyAlignment="1" applyProtection="1">
      <alignment horizontal="left" vertical="justify" wrapText="1"/>
      <protection hidden="1"/>
    </xf>
    <xf numFmtId="171" fontId="24" fillId="0" borderId="28" xfId="1" applyNumberFormat="1" applyFont="1" applyFill="1" applyBorder="1" applyAlignment="1" applyProtection="1">
      <alignment horizontal="left" vertical="justify" wrapText="1"/>
      <protection hidden="1"/>
    </xf>
    <xf numFmtId="171" fontId="24" fillId="0" borderId="11" xfId="1" applyNumberFormat="1" applyFont="1" applyFill="1" applyBorder="1" applyAlignment="1" applyProtection="1">
      <alignment horizontal="left" vertical="justify" wrapText="1"/>
      <protection hidden="1"/>
    </xf>
    <xf numFmtId="171" fontId="24" fillId="0" borderId="28" xfId="1" applyNumberFormat="1" applyFont="1" applyFill="1" applyBorder="1" applyAlignment="1" applyProtection="1">
      <alignment horizontal="left" vertical="justify" wrapText="1"/>
      <protection hidden="1"/>
    </xf>
    <xf numFmtId="0" fontId="26" fillId="0" borderId="1" xfId="3" applyFont="1" applyBorder="1" applyAlignment="1">
      <alignment vertical="distributed"/>
    </xf>
    <xf numFmtId="0" fontId="26" fillId="0" borderId="29" xfId="5" applyFont="1" applyFill="1" applyBorder="1" applyAlignment="1">
      <alignment horizontal="left" vertical="center" wrapText="1"/>
    </xf>
    <xf numFmtId="0" fontId="26" fillId="0" borderId="11" xfId="5" applyFont="1" applyFill="1" applyBorder="1" applyAlignment="1">
      <alignment horizontal="left" vertical="center" wrapText="1"/>
    </xf>
    <xf numFmtId="170" fontId="25" fillId="4" borderId="28" xfId="1" applyNumberFormat="1" applyFont="1" applyFill="1" applyBorder="1" applyAlignment="1" applyProtection="1">
      <protection hidden="1"/>
    </xf>
    <xf numFmtId="0" fontId="26" fillId="0" borderId="29" xfId="3" applyFont="1" applyFill="1" applyBorder="1" applyAlignment="1">
      <alignment horizontal="right"/>
    </xf>
    <xf numFmtId="0" fontId="26" fillId="0" borderId="1" xfId="5" applyFont="1" applyFill="1" applyBorder="1" applyAlignment="1">
      <alignment vertical="center" wrapText="1"/>
    </xf>
    <xf numFmtId="176" fontId="25" fillId="0" borderId="29" xfId="1" applyNumberFormat="1" applyFont="1" applyFill="1" applyBorder="1" applyAlignment="1" applyProtection="1">
      <alignment horizontal="left" vertical="justify" wrapText="1"/>
      <protection hidden="1"/>
    </xf>
    <xf numFmtId="176" fontId="25" fillId="0" borderId="28" xfId="1" applyNumberFormat="1" applyFont="1" applyFill="1" applyBorder="1" applyAlignment="1" applyProtection="1">
      <alignment horizontal="left" vertical="justify" wrapText="1"/>
      <protection hidden="1"/>
    </xf>
    <xf numFmtId="176" fontId="25" fillId="0" borderId="11" xfId="1" applyNumberFormat="1" applyFont="1" applyFill="1" applyBorder="1" applyAlignment="1" applyProtection="1">
      <alignment horizontal="left" vertical="justify" wrapText="1"/>
      <protection hidden="1"/>
    </xf>
    <xf numFmtId="3" fontId="25" fillId="4" borderId="1" xfId="1" applyNumberFormat="1" applyFont="1" applyFill="1" applyBorder="1" applyAlignment="1" applyProtection="1">
      <protection hidden="1"/>
    </xf>
    <xf numFmtId="176" fontId="25" fillId="0" borderId="1" xfId="1" applyNumberFormat="1" applyFont="1" applyFill="1" applyBorder="1" applyAlignment="1" applyProtection="1">
      <alignment horizontal="left" vertical="justify" wrapText="1"/>
      <protection hidden="1"/>
    </xf>
    <xf numFmtId="176" fontId="25" fillId="0" borderId="28" xfId="1" applyNumberFormat="1" applyFont="1" applyFill="1" applyBorder="1" applyAlignment="1" applyProtection="1">
      <alignment horizontal="left" vertical="justify" wrapText="1"/>
      <protection hidden="1"/>
    </xf>
    <xf numFmtId="176" fontId="25" fillId="0" borderId="11" xfId="1" applyNumberFormat="1" applyFont="1" applyFill="1" applyBorder="1" applyAlignment="1" applyProtection="1">
      <alignment horizontal="left" vertical="justify" wrapText="1"/>
      <protection hidden="1"/>
    </xf>
    <xf numFmtId="170" fontId="24" fillId="2" borderId="35" xfId="1" applyNumberFormat="1" applyFont="1" applyFill="1" applyBorder="1" applyAlignment="1" applyProtection="1">
      <alignment horizontal="justify" vertical="justify" wrapText="1"/>
      <protection hidden="1"/>
    </xf>
    <xf numFmtId="3" fontId="24" fillId="2" borderId="1" xfId="1" applyNumberFormat="1" applyFont="1" applyFill="1" applyBorder="1" applyAlignment="1" applyProtection="1">
      <protection hidden="1"/>
    </xf>
    <xf numFmtId="0" fontId="25" fillId="0" borderId="1" xfId="1" applyFont="1" applyFill="1" applyBorder="1"/>
    <xf numFmtId="4" fontId="25" fillId="0" borderId="1" xfId="1" applyNumberFormat="1" applyFont="1" applyFill="1" applyBorder="1"/>
    <xf numFmtId="3" fontId="25" fillId="0" borderId="1" xfId="1" applyNumberFormat="1" applyFont="1" applyFill="1" applyBorder="1"/>
    <xf numFmtId="170" fontId="24" fillId="0" borderId="36" xfId="1" applyNumberFormat="1" applyFont="1" applyFill="1" applyBorder="1" applyAlignment="1" applyProtection="1">
      <alignment horizontal="justify" vertical="justify" wrapText="1"/>
      <protection hidden="1"/>
    </xf>
    <xf numFmtId="170" fontId="24" fillId="0" borderId="13" xfId="1" applyNumberFormat="1" applyFont="1" applyFill="1" applyBorder="1" applyAlignment="1" applyProtection="1">
      <alignment horizontal="justify" vertical="justify" wrapText="1"/>
      <protection hidden="1"/>
    </xf>
    <xf numFmtId="170" fontId="24" fillId="0" borderId="1" xfId="1" applyNumberFormat="1" applyFont="1" applyFill="1" applyBorder="1" applyAlignment="1" applyProtection="1">
      <protection hidden="1"/>
    </xf>
    <xf numFmtId="175" fontId="24" fillId="0" borderId="1" xfId="1" applyNumberFormat="1" applyFont="1" applyFill="1" applyBorder="1"/>
    <xf numFmtId="171" fontId="24" fillId="0" borderId="1" xfId="1" applyNumberFormat="1" applyFont="1" applyBorder="1"/>
    <xf numFmtId="0" fontId="24" fillId="0" borderId="1" xfId="1" applyFont="1" applyBorder="1"/>
    <xf numFmtId="4" fontId="24" fillId="0" borderId="1" xfId="1" applyNumberFormat="1" applyFont="1" applyFill="1" applyBorder="1"/>
    <xf numFmtId="3" fontId="24" fillId="0" borderId="1" xfId="1" applyNumberFormat="1" applyFont="1" applyBorder="1"/>
    <xf numFmtId="171" fontId="24" fillId="0" borderId="1" xfId="1" applyNumberFormat="1" applyFont="1" applyFill="1" applyBorder="1" applyAlignment="1" applyProtection="1">
      <alignment horizontal="left" vertical="justify" wrapText="1"/>
      <protection hidden="1"/>
    </xf>
    <xf numFmtId="171" fontId="24" fillId="0" borderId="11" xfId="1" applyNumberFormat="1" applyFont="1" applyFill="1" applyBorder="1" applyAlignment="1" applyProtection="1">
      <alignment horizontal="left" vertical="justify" wrapText="1"/>
      <protection hidden="1"/>
    </xf>
    <xf numFmtId="171" fontId="25" fillId="0" borderId="29" xfId="1" applyNumberFormat="1" applyFont="1" applyFill="1" applyBorder="1" applyAlignment="1" applyProtection="1">
      <alignment horizontal="left" vertical="justify" wrapText="1"/>
      <protection hidden="1"/>
    </xf>
    <xf numFmtId="171" fontId="25" fillId="0" borderId="28" xfId="1" applyNumberFormat="1" applyFont="1" applyFill="1" applyBorder="1" applyAlignment="1" applyProtection="1">
      <alignment horizontal="left" vertical="justify" wrapText="1"/>
      <protection hidden="1"/>
    </xf>
    <xf numFmtId="171" fontId="25" fillId="0" borderId="11" xfId="1" applyNumberFormat="1" applyFont="1" applyFill="1" applyBorder="1" applyAlignment="1" applyProtection="1">
      <alignment horizontal="left" vertical="justify" wrapText="1"/>
      <protection hidden="1"/>
    </xf>
    <xf numFmtId="177" fontId="24" fillId="0" borderId="1" xfId="1" applyNumberFormat="1" applyFont="1" applyFill="1" applyBorder="1"/>
    <xf numFmtId="171" fontId="25" fillId="0" borderId="1" xfId="1" applyNumberFormat="1" applyFont="1" applyFill="1" applyBorder="1" applyAlignment="1" applyProtection="1">
      <alignment horizontal="left" vertical="justify" wrapText="1"/>
      <protection hidden="1"/>
    </xf>
    <xf numFmtId="171" fontId="25" fillId="0" borderId="11" xfId="1" applyNumberFormat="1" applyFont="1" applyFill="1" applyBorder="1" applyAlignment="1" applyProtection="1">
      <alignment horizontal="left" vertical="justify" wrapText="1"/>
      <protection hidden="1"/>
    </xf>
    <xf numFmtId="171" fontId="25" fillId="0" borderId="1" xfId="1" applyNumberFormat="1" applyFont="1" applyBorder="1"/>
    <xf numFmtId="3" fontId="25" fillId="0" borderId="1" xfId="1" applyNumberFormat="1" applyFont="1" applyBorder="1"/>
    <xf numFmtId="0" fontId="24" fillId="0" borderId="29" xfId="1" applyNumberFormat="1" applyFont="1" applyFill="1" applyBorder="1" applyAlignment="1" applyProtection="1">
      <alignment horizontal="center" vertical="justify"/>
      <protection hidden="1"/>
    </xf>
    <xf numFmtId="0" fontId="24" fillId="0" borderId="28" xfId="1" applyNumberFormat="1" applyFont="1" applyFill="1" applyBorder="1" applyAlignment="1" applyProtection="1">
      <alignment horizontal="center" vertical="justify"/>
      <protection hidden="1"/>
    </xf>
    <xf numFmtId="0" fontId="24" fillId="0" borderId="11" xfId="1" applyNumberFormat="1" applyFont="1" applyFill="1" applyBorder="1" applyAlignment="1" applyProtection="1">
      <alignment horizontal="center" vertical="justify"/>
      <protection hidden="1"/>
    </xf>
    <xf numFmtId="0" fontId="24" fillId="0" borderId="1" xfId="1" applyNumberFormat="1" applyFont="1" applyFill="1" applyBorder="1" applyAlignment="1" applyProtection="1">
      <protection hidden="1"/>
    </xf>
    <xf numFmtId="175" fontId="25" fillId="0" borderId="1" xfId="1" applyNumberFormat="1" applyFont="1" applyFill="1" applyBorder="1" applyAlignment="1" applyProtection="1">
      <alignment horizontal="right"/>
      <protection hidden="1"/>
    </xf>
    <xf numFmtId="0" fontId="24" fillId="0" borderId="1" xfId="1" applyNumberFormat="1" applyFont="1" applyFill="1" applyBorder="1" applyAlignment="1" applyProtection="1">
      <alignment horizontal="right"/>
      <protection hidden="1"/>
    </xf>
    <xf numFmtId="0" fontId="25" fillId="0" borderId="0" xfId="1" applyNumberFormat="1" applyFont="1" applyFill="1" applyAlignment="1" applyProtection="1">
      <protection hidden="1"/>
    </xf>
    <xf numFmtId="0" fontId="4" fillId="0" borderId="0" xfId="1" applyAlignment="1">
      <alignment horizontal="justify" vertical="justify"/>
    </xf>
    <xf numFmtId="0" fontId="4" fillId="0" borderId="0" xfId="1" applyFill="1" applyAlignment="1">
      <alignment horizontal="right"/>
    </xf>
    <xf numFmtId="0" fontId="4" fillId="0" borderId="0" xfId="1" applyAlignment="1">
      <alignment horizontal="right"/>
    </xf>
    <xf numFmtId="174" fontId="4" fillId="0" borderId="0" xfId="1" applyNumberFormat="1"/>
    <xf numFmtId="0" fontId="7" fillId="0" borderId="0" xfId="1" applyFont="1" applyAlignment="1" applyProtection="1">
      <alignment horizontal="justify" vertical="justify"/>
      <protection hidden="1"/>
    </xf>
    <xf numFmtId="0" fontId="8" fillId="0" borderId="0" xfId="1" applyNumberFormat="1" applyFont="1" applyFill="1" applyAlignment="1" applyProtection="1">
      <alignment horizontal="justify" vertical="justify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Font="1" applyFill="1" applyAlignment="1" applyProtection="1">
      <protection hidden="1"/>
    </xf>
    <xf numFmtId="0" fontId="9" fillId="0" borderId="0" xfId="1" applyFont="1" applyAlignment="1" applyProtection="1">
      <protection hidden="1"/>
    </xf>
    <xf numFmtId="0" fontId="9" fillId="0" borderId="0" xfId="1" applyFont="1"/>
    <xf numFmtId="0" fontId="31" fillId="0" borderId="0" xfId="3" applyFont="1"/>
    <xf numFmtId="0" fontId="1" fillId="0" borderId="0" xfId="3"/>
    <xf numFmtId="0" fontId="3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Font="1" applyFill="1"/>
    <xf numFmtId="0" fontId="3" fillId="0" borderId="0" xfId="1" applyNumberFormat="1" applyFont="1" applyFill="1" applyAlignment="1" applyProtection="1">
      <alignment horizontal="center" wrapText="1"/>
      <protection hidden="1"/>
    </xf>
    <xf numFmtId="0" fontId="3" fillId="0" borderId="0" xfId="1" applyNumberFormat="1" applyFont="1" applyFill="1" applyAlignment="1" applyProtection="1">
      <alignment horizontal="centerContinuous" vertical="top"/>
      <protection hidden="1"/>
    </xf>
    <xf numFmtId="0" fontId="3" fillId="0" borderId="0" xfId="1" applyNumberFormat="1" applyFont="1" applyFill="1" applyAlignment="1" applyProtection="1">
      <alignment horizontal="right" vertical="top"/>
      <protection hidden="1"/>
    </xf>
    <xf numFmtId="0" fontId="9" fillId="0" borderId="0" xfId="1" applyFont="1" applyProtection="1">
      <protection hidden="1"/>
    </xf>
    <xf numFmtId="0" fontId="31" fillId="0" borderId="0" xfId="3" applyFont="1" applyAlignment="1">
      <alignment horizontal="right"/>
    </xf>
    <xf numFmtId="0" fontId="32" fillId="0" borderId="37" xfId="1" applyNumberFormat="1" applyFont="1" applyFill="1" applyBorder="1" applyAlignment="1" applyProtection="1">
      <alignment horizontal="center" vertical="center"/>
      <protection hidden="1"/>
    </xf>
    <xf numFmtId="0" fontId="32" fillId="0" borderId="25" xfId="1" applyNumberFormat="1" applyFont="1" applyFill="1" applyBorder="1" applyAlignment="1" applyProtection="1">
      <alignment horizontal="center" vertical="center"/>
      <protection hidden="1"/>
    </xf>
    <xf numFmtId="0" fontId="32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33" fillId="0" borderId="26" xfId="3" applyFont="1" applyBorder="1" applyAlignment="1">
      <alignment horizontal="center" vertical="center" wrapText="1"/>
    </xf>
    <xf numFmtId="0" fontId="32" fillId="0" borderId="37" xfId="1" applyNumberFormat="1" applyFont="1" applyFill="1" applyBorder="1" applyAlignment="1" applyProtection="1">
      <alignment horizontal="center" vertical="justify"/>
      <protection hidden="1"/>
    </xf>
    <xf numFmtId="0" fontId="32" fillId="0" borderId="25" xfId="1" applyNumberFormat="1" applyFont="1" applyFill="1" applyBorder="1" applyAlignment="1" applyProtection="1">
      <alignment horizontal="center" vertical="justify"/>
      <protection hidden="1"/>
    </xf>
    <xf numFmtId="0" fontId="32" fillId="0" borderId="25" xfId="1" applyNumberFormat="1" applyFont="1" applyFill="1" applyBorder="1" applyAlignment="1" applyProtection="1">
      <alignment horizontal="right" vertical="top" wrapText="1"/>
      <protection hidden="1"/>
    </xf>
    <xf numFmtId="173" fontId="32" fillId="0" borderId="25" xfId="1" applyNumberFormat="1" applyFont="1" applyFill="1" applyBorder="1" applyAlignment="1" applyProtection="1">
      <alignment horizontal="right" vertical="top" wrapText="1"/>
      <protection hidden="1"/>
    </xf>
    <xf numFmtId="175" fontId="32" fillId="0" borderId="25" xfId="1" applyNumberFormat="1" applyFont="1" applyFill="1" applyBorder="1" applyAlignment="1" applyProtection="1">
      <alignment horizontal="right" vertical="top" wrapText="1"/>
      <protection hidden="1"/>
    </xf>
    <xf numFmtId="171" fontId="32" fillId="0" borderId="25" xfId="1" applyNumberFormat="1" applyFont="1" applyFill="1" applyBorder="1" applyAlignment="1" applyProtection="1">
      <alignment horizontal="right" vertical="top" wrapText="1"/>
      <protection hidden="1"/>
    </xf>
    <xf numFmtId="4" fontId="32" fillId="0" borderId="25" xfId="1" applyNumberFormat="1" applyFont="1" applyFill="1" applyBorder="1" applyAlignment="1" applyProtection="1">
      <alignment horizontal="right" vertical="center" wrapText="1"/>
      <protection hidden="1"/>
    </xf>
    <xf numFmtId="4" fontId="33" fillId="0" borderId="26" xfId="3" applyNumberFormat="1" applyFont="1" applyBorder="1" applyAlignment="1">
      <alignment horizontal="right" vertical="center" wrapText="1"/>
    </xf>
    <xf numFmtId="171" fontId="32" fillId="0" borderId="35" xfId="1" applyNumberFormat="1" applyFont="1" applyFill="1" applyBorder="1" applyAlignment="1" applyProtection="1">
      <alignment horizontal="justify" vertical="justify" wrapText="1"/>
      <protection hidden="1"/>
    </xf>
    <xf numFmtId="171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32" fillId="0" borderId="1" xfId="1" applyNumberFormat="1" applyFont="1" applyFill="1" applyBorder="1" applyAlignment="1" applyProtection="1">
      <alignment wrapText="1"/>
      <protection hidden="1"/>
    </xf>
    <xf numFmtId="173" fontId="32" fillId="0" borderId="1" xfId="1" applyNumberFormat="1" applyFont="1" applyFill="1" applyBorder="1" applyAlignment="1" applyProtection="1">
      <alignment wrapText="1"/>
      <protection hidden="1"/>
    </xf>
    <xf numFmtId="175" fontId="32" fillId="0" borderId="1" xfId="1" applyNumberFormat="1" applyFont="1" applyFill="1" applyBorder="1" applyAlignment="1" applyProtection="1">
      <alignment horizontal="right"/>
      <protection hidden="1"/>
    </xf>
    <xf numFmtId="171" fontId="32" fillId="0" borderId="1" xfId="1" applyNumberFormat="1" applyFont="1" applyFill="1" applyBorder="1" applyAlignment="1" applyProtection="1">
      <alignment horizontal="right" wrapText="1"/>
      <protection hidden="1"/>
    </xf>
    <xf numFmtId="172" fontId="32" fillId="0" borderId="1" xfId="1" applyNumberFormat="1" applyFont="1" applyFill="1" applyBorder="1" applyAlignment="1" applyProtection="1">
      <protection hidden="1"/>
    </xf>
    <xf numFmtId="172" fontId="32" fillId="0" borderId="30" xfId="1" applyNumberFormat="1" applyFont="1" applyFill="1" applyBorder="1" applyAlignment="1" applyProtection="1">
      <protection hidden="1"/>
    </xf>
    <xf numFmtId="171" fontId="32" fillId="0" borderId="35" xfId="1" applyNumberFormat="1" applyFont="1" applyFill="1" applyBorder="1" applyAlignment="1" applyProtection="1">
      <alignment horizontal="justify" vertical="justify" wrapText="1"/>
      <protection hidden="1"/>
    </xf>
    <xf numFmtId="170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176" fontId="34" fillId="0" borderId="29" xfId="1" applyNumberFormat="1" applyFont="1" applyFill="1" applyBorder="1" applyAlignment="1" applyProtection="1">
      <alignment horizontal="left" vertical="justify" wrapText="1"/>
      <protection hidden="1"/>
    </xf>
    <xf numFmtId="176" fontId="34" fillId="0" borderId="28" xfId="1" applyNumberFormat="1" applyFont="1" applyFill="1" applyBorder="1" applyAlignment="1" applyProtection="1">
      <alignment horizontal="left" vertical="justify" wrapText="1"/>
      <protection hidden="1"/>
    </xf>
    <xf numFmtId="176" fontId="34" fillId="0" borderId="11" xfId="1" applyNumberFormat="1" applyFont="1" applyFill="1" applyBorder="1" applyAlignment="1" applyProtection="1">
      <alignment horizontal="left" vertical="justify" wrapText="1"/>
      <protection hidden="1"/>
    </xf>
    <xf numFmtId="171" fontId="34" fillId="0" borderId="1" xfId="1" applyNumberFormat="1" applyFont="1" applyFill="1" applyBorder="1" applyAlignment="1" applyProtection="1">
      <alignment wrapText="1"/>
      <protection hidden="1"/>
    </xf>
    <xf numFmtId="173" fontId="34" fillId="0" borderId="1" xfId="1" applyNumberFormat="1" applyFont="1" applyFill="1" applyBorder="1" applyAlignment="1" applyProtection="1">
      <alignment wrapText="1"/>
      <protection hidden="1"/>
    </xf>
    <xf numFmtId="0" fontId="31" fillId="0" borderId="1" xfId="3" applyFont="1" applyBorder="1"/>
    <xf numFmtId="171" fontId="34" fillId="0" borderId="1" xfId="1" applyNumberFormat="1" applyFont="1" applyFill="1" applyBorder="1" applyAlignment="1" applyProtection="1">
      <alignment horizontal="right" wrapText="1"/>
      <protection hidden="1"/>
    </xf>
    <xf numFmtId="172" fontId="34" fillId="0" borderId="1" xfId="1" applyNumberFormat="1" applyFont="1" applyFill="1" applyBorder="1" applyAlignment="1" applyProtection="1">
      <protection hidden="1"/>
    </xf>
    <xf numFmtId="172" fontId="34" fillId="0" borderId="30" xfId="1" applyNumberFormat="1" applyFont="1" applyFill="1" applyBorder="1" applyAlignment="1" applyProtection="1">
      <protection hidden="1"/>
    </xf>
    <xf numFmtId="176" fontId="34" fillId="0" borderId="29" xfId="1" applyNumberFormat="1" applyFont="1" applyFill="1" applyBorder="1" applyAlignment="1" applyProtection="1">
      <alignment horizontal="left" vertical="justify" wrapText="1"/>
      <protection hidden="1"/>
    </xf>
    <xf numFmtId="176" fontId="34" fillId="0" borderId="28" xfId="1" applyNumberFormat="1" applyFont="1" applyFill="1" applyBorder="1" applyAlignment="1" applyProtection="1">
      <alignment horizontal="left" vertical="justify" wrapText="1"/>
      <protection hidden="1"/>
    </xf>
    <xf numFmtId="0" fontId="3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4" fillId="0" borderId="1" xfId="1" applyNumberFormat="1" applyFont="1" applyFill="1" applyBorder="1" applyAlignment="1" applyProtection="1">
      <alignment horizontal="justify" vertical="justify" wrapText="1"/>
      <protection hidden="1"/>
    </xf>
    <xf numFmtId="1" fontId="31" fillId="0" borderId="1" xfId="3" applyNumberFormat="1" applyFont="1" applyBorder="1"/>
    <xf numFmtId="0" fontId="34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1" xfId="3" applyFont="1" applyBorder="1" applyAlignment="1">
      <alignment horizontal="left" wrapText="1"/>
    </xf>
    <xf numFmtId="0" fontId="32" fillId="0" borderId="29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28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1" xfId="1" applyNumberFormat="1" applyFont="1" applyFill="1" applyBorder="1" applyAlignment="1" applyProtection="1">
      <alignment horizontal="left" vertical="justify" wrapText="1"/>
      <protection hidden="1"/>
    </xf>
    <xf numFmtId="175" fontId="33" fillId="0" borderId="1" xfId="3" applyNumberFormat="1" applyFont="1" applyBorder="1"/>
    <xf numFmtId="0" fontId="34" fillId="0" borderId="29" xfId="1" applyNumberFormat="1" applyFont="1" applyFill="1" applyBorder="1" applyAlignment="1" applyProtection="1">
      <alignment horizontal="left" vertical="justify" wrapText="1"/>
      <protection hidden="1"/>
    </xf>
    <xf numFmtId="0" fontId="34" fillId="0" borderId="28" xfId="1" applyNumberFormat="1" applyFont="1" applyFill="1" applyBorder="1" applyAlignment="1" applyProtection="1">
      <alignment horizontal="left" vertical="justify" wrapText="1"/>
      <protection hidden="1"/>
    </xf>
    <xf numFmtId="0" fontId="34" fillId="0" borderId="11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1" xfId="3" applyFont="1" applyFill="1" applyBorder="1"/>
    <xf numFmtId="171" fontId="32" fillId="0" borderId="38" xfId="1" applyNumberFormat="1" applyFont="1" applyFill="1" applyBorder="1" applyAlignment="1" applyProtection="1">
      <alignment horizontal="justify" vertical="justify" wrapText="1"/>
      <protection hidden="1"/>
    </xf>
    <xf numFmtId="170" fontId="32" fillId="0" borderId="39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39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1" xfId="3" applyBorder="1" applyAlignment="1"/>
    <xf numFmtId="171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4" fillId="0" borderId="23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40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40" xfId="3" applyFont="1" applyBorder="1" applyAlignment="1">
      <alignment horizontal="justify" vertical="justify" wrapText="1"/>
    </xf>
    <xf numFmtId="0" fontId="35" fillId="0" borderId="41" xfId="3" applyFont="1" applyBorder="1" applyAlignment="1">
      <alignment horizontal="justify" vertical="justify" wrapText="1"/>
    </xf>
    <xf numFmtId="171" fontId="32" fillId="0" borderId="23" xfId="1" applyNumberFormat="1" applyFont="1" applyFill="1" applyBorder="1" applyAlignment="1" applyProtection="1">
      <alignment wrapText="1"/>
      <protection hidden="1"/>
    </xf>
    <xf numFmtId="173" fontId="32" fillId="0" borderId="23" xfId="1" applyNumberFormat="1" applyFont="1" applyFill="1" applyBorder="1" applyAlignment="1" applyProtection="1">
      <alignment wrapText="1"/>
      <protection hidden="1"/>
    </xf>
    <xf numFmtId="175" fontId="33" fillId="0" borderId="23" xfId="3" applyNumberFormat="1" applyFont="1" applyBorder="1"/>
    <xf numFmtId="171" fontId="32" fillId="0" borderId="23" xfId="1" applyNumberFormat="1" applyFont="1" applyFill="1" applyBorder="1" applyAlignment="1" applyProtection="1">
      <alignment horizontal="right" wrapText="1"/>
      <protection hidden="1"/>
    </xf>
    <xf numFmtId="172" fontId="32" fillId="0" borderId="23" xfId="1" applyNumberFormat="1" applyFont="1" applyFill="1" applyBorder="1" applyAlignment="1" applyProtection="1">
      <protection hidden="1"/>
    </xf>
    <xf numFmtId="172" fontId="32" fillId="0" borderId="42" xfId="1" applyNumberFormat="1" applyFont="1" applyFill="1" applyBorder="1" applyAlignment="1" applyProtection="1">
      <protection hidden="1"/>
    </xf>
    <xf numFmtId="0" fontId="34" fillId="0" borderId="28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28" xfId="3" applyBorder="1" applyAlignment="1">
      <alignment horizontal="justify" vertical="justify" wrapText="1"/>
    </xf>
    <xf numFmtId="0" fontId="1" fillId="0" borderId="11" xfId="3" applyBorder="1" applyAlignment="1">
      <alignment horizontal="justify" vertical="justify" wrapText="1"/>
    </xf>
    <xf numFmtId="175" fontId="31" fillId="0" borderId="1" xfId="3" applyNumberFormat="1" applyFont="1" applyBorder="1"/>
    <xf numFmtId="0" fontId="34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28" xfId="3" applyFont="1" applyBorder="1" applyAlignment="1">
      <alignment horizontal="left" vertical="justify" wrapText="1"/>
    </xf>
    <xf numFmtId="0" fontId="36" fillId="0" borderId="11" xfId="3" applyFont="1" applyBorder="1" applyAlignment="1">
      <alignment horizontal="left" vertical="justify" wrapText="1"/>
    </xf>
    <xf numFmtId="171" fontId="32" fillId="0" borderId="29" xfId="1" applyNumberFormat="1" applyFont="1" applyFill="1" applyBorder="1" applyAlignment="1" applyProtection="1">
      <alignment horizontal="justify" vertical="justify" wrapText="1"/>
      <protection hidden="1"/>
    </xf>
    <xf numFmtId="175" fontId="31" fillId="0" borderId="1" xfId="3" applyNumberFormat="1" applyFont="1" applyFill="1" applyBorder="1"/>
    <xf numFmtId="171" fontId="32" fillId="0" borderId="28" xfId="1" applyNumberFormat="1" applyFont="1" applyFill="1" applyBorder="1" applyAlignment="1" applyProtection="1">
      <alignment horizontal="justify" vertical="justify" wrapText="1"/>
      <protection hidden="1"/>
    </xf>
    <xf numFmtId="0" fontId="37" fillId="0" borderId="29" xfId="3" applyFont="1" applyBorder="1" applyAlignment="1">
      <alignment horizontal="left" wrapText="1"/>
    </xf>
    <xf numFmtId="0" fontId="37" fillId="0" borderId="28" xfId="3" applyFont="1" applyBorder="1" applyAlignment="1">
      <alignment horizontal="left" wrapText="1"/>
    </xf>
    <xf numFmtId="0" fontId="37" fillId="0" borderId="11" xfId="3" applyFont="1" applyBorder="1" applyAlignment="1">
      <alignment horizontal="left" wrapText="1"/>
    </xf>
    <xf numFmtId="0" fontId="36" fillId="0" borderId="29" xfId="3" applyFont="1" applyBorder="1" applyAlignment="1">
      <alignment horizontal="left" wrapText="1"/>
    </xf>
    <xf numFmtId="0" fontId="36" fillId="0" borderId="28" xfId="3" applyFont="1" applyBorder="1" applyAlignment="1">
      <alignment horizontal="left" wrapText="1"/>
    </xf>
    <xf numFmtId="0" fontId="36" fillId="0" borderId="11" xfId="3" applyFont="1" applyBorder="1" applyAlignment="1">
      <alignment horizontal="left" wrapText="1"/>
    </xf>
    <xf numFmtId="0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1" xfId="3" applyFont="1" applyBorder="1" applyAlignment="1">
      <alignment horizontal="left" vertical="justify" wrapText="1"/>
    </xf>
    <xf numFmtId="0" fontId="1" fillId="0" borderId="1" xfId="3" applyBorder="1" applyAlignment="1">
      <alignment horizontal="justify" vertical="justify" wrapText="1"/>
    </xf>
    <xf numFmtId="0" fontId="36" fillId="0" borderId="29" xfId="3" applyFont="1" applyBorder="1" applyAlignment="1">
      <alignment horizontal="justify" vertical="justify" wrapText="1"/>
    </xf>
    <xf numFmtId="0" fontId="36" fillId="0" borderId="28" xfId="3" applyFont="1" applyBorder="1" applyAlignment="1">
      <alignment horizontal="justify" vertical="justify" wrapText="1"/>
    </xf>
    <xf numFmtId="0" fontId="36" fillId="0" borderId="11" xfId="3" applyFont="1" applyBorder="1" applyAlignment="1">
      <alignment horizontal="justify" vertical="justify" wrapText="1"/>
    </xf>
    <xf numFmtId="171" fontId="32" fillId="0" borderId="27" xfId="1" applyNumberFormat="1" applyFont="1" applyFill="1" applyBorder="1" applyAlignment="1" applyProtection="1">
      <alignment horizontal="justify" vertical="justify" wrapText="1"/>
      <protection hidden="1"/>
    </xf>
    <xf numFmtId="171" fontId="32" fillId="0" borderId="28" xfId="1" applyNumberFormat="1" applyFont="1" applyFill="1" applyBorder="1" applyAlignment="1" applyProtection="1">
      <alignment horizontal="justify" vertical="justify" wrapText="1"/>
      <protection hidden="1"/>
    </xf>
    <xf numFmtId="171" fontId="32" fillId="0" borderId="11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29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28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11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29" xfId="1" applyNumberFormat="1" applyFont="1" applyFill="1" applyBorder="1" applyAlignment="1" applyProtection="1">
      <alignment horizontal="justify" vertical="justify" wrapText="1"/>
      <protection hidden="1"/>
    </xf>
    <xf numFmtId="176" fontId="34" fillId="2" borderId="29" xfId="1" applyNumberFormat="1" applyFont="1" applyFill="1" applyBorder="1" applyAlignment="1" applyProtection="1">
      <alignment horizontal="left" vertical="justify" wrapText="1"/>
      <protection hidden="1"/>
    </xf>
    <xf numFmtId="176" fontId="34" fillId="2" borderId="28" xfId="1" applyNumberFormat="1" applyFont="1" applyFill="1" applyBorder="1" applyAlignment="1" applyProtection="1">
      <alignment horizontal="left" vertical="justify" wrapText="1"/>
      <protection hidden="1"/>
    </xf>
    <xf numFmtId="176" fontId="34" fillId="2" borderId="11" xfId="1" applyNumberFormat="1" applyFont="1" applyFill="1" applyBorder="1" applyAlignment="1" applyProtection="1">
      <alignment horizontal="left" vertical="justify" wrapText="1"/>
      <protection hidden="1"/>
    </xf>
    <xf numFmtId="0" fontId="34" fillId="2" borderId="29" xfId="1" applyNumberFormat="1" applyFont="1" applyFill="1" applyBorder="1" applyAlignment="1" applyProtection="1">
      <alignment vertical="justify" wrapText="1"/>
      <protection hidden="1"/>
    </xf>
    <xf numFmtId="171" fontId="34" fillId="2" borderId="1" xfId="1" applyNumberFormat="1" applyFont="1" applyFill="1" applyBorder="1" applyAlignment="1" applyProtection="1">
      <alignment wrapText="1"/>
      <protection hidden="1"/>
    </xf>
    <xf numFmtId="173" fontId="34" fillId="2" borderId="1" xfId="1" applyNumberFormat="1" applyFont="1" applyFill="1" applyBorder="1" applyAlignment="1" applyProtection="1">
      <alignment wrapText="1"/>
      <protection hidden="1"/>
    </xf>
    <xf numFmtId="171" fontId="34" fillId="2" borderId="1" xfId="1" applyNumberFormat="1" applyFont="1" applyFill="1" applyBorder="1" applyAlignment="1" applyProtection="1">
      <alignment horizontal="right" wrapText="1"/>
      <protection hidden="1"/>
    </xf>
    <xf numFmtId="172" fontId="34" fillId="2" borderId="1" xfId="1" applyNumberFormat="1" applyFont="1" applyFill="1" applyBorder="1" applyAlignment="1" applyProtection="1">
      <protection hidden="1"/>
    </xf>
    <xf numFmtId="172" fontId="34" fillId="2" borderId="30" xfId="1" applyNumberFormat="1" applyFont="1" applyFill="1" applyBorder="1" applyAlignment="1" applyProtection="1">
      <protection hidden="1"/>
    </xf>
    <xf numFmtId="172" fontId="32" fillId="2" borderId="1" xfId="1" applyNumberFormat="1" applyFont="1" applyFill="1" applyBorder="1" applyAlignment="1" applyProtection="1">
      <protection hidden="1"/>
    </xf>
    <xf numFmtId="176" fontId="34" fillId="0" borderId="29" xfId="1" applyNumberFormat="1" applyFont="1" applyFill="1" applyBorder="1" applyAlignment="1" applyProtection="1">
      <alignment horizontal="justify" vertical="justify" wrapText="1"/>
      <protection hidden="1"/>
    </xf>
    <xf numFmtId="0" fontId="38" fillId="0" borderId="28" xfId="3" applyFont="1" applyBorder="1" applyAlignment="1">
      <alignment horizontal="left" vertical="justify" wrapText="1"/>
    </xf>
    <xf numFmtId="0" fontId="38" fillId="0" borderId="11" xfId="3" applyFont="1" applyBorder="1" applyAlignment="1">
      <alignment horizontal="left" vertical="justify" wrapText="1"/>
    </xf>
    <xf numFmtId="0" fontId="31" fillId="0" borderId="29" xfId="3" applyFont="1" applyBorder="1" applyAlignment="1">
      <alignment horizontal="left" vertical="distributed"/>
    </xf>
    <xf numFmtId="0" fontId="31" fillId="0" borderId="28" xfId="3" applyFont="1" applyBorder="1" applyAlignment="1">
      <alignment horizontal="left" vertical="distributed"/>
    </xf>
    <xf numFmtId="0" fontId="31" fillId="0" borderId="11" xfId="3" applyFont="1" applyBorder="1" applyAlignment="1">
      <alignment horizontal="left" vertical="distributed"/>
    </xf>
    <xf numFmtId="0" fontId="36" fillId="0" borderId="1" xfId="3" applyFont="1" applyFill="1" applyBorder="1" applyAlignment="1">
      <alignment horizontal="right"/>
    </xf>
    <xf numFmtId="175" fontId="34" fillId="0" borderId="1" xfId="1" applyNumberFormat="1" applyFont="1" applyFill="1" applyBorder="1" applyAlignment="1" applyProtection="1">
      <alignment horizontal="right"/>
      <protection hidden="1"/>
    </xf>
    <xf numFmtId="176" fontId="34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32" fillId="0" borderId="27" xfId="1" applyNumberFormat="1" applyFont="1" applyFill="1" applyBorder="1" applyAlignment="1" applyProtection="1">
      <alignment horizontal="justify" vertical="justify" wrapText="1"/>
      <protection hidden="1"/>
    </xf>
    <xf numFmtId="0" fontId="34" fillId="0" borderId="1" xfId="1" applyNumberFormat="1" applyFont="1" applyFill="1" applyBorder="1" applyAlignment="1" applyProtection="1">
      <alignment horizontal="center" vertical="justify" wrapText="1"/>
      <protection hidden="1"/>
    </xf>
    <xf numFmtId="0" fontId="31" fillId="0" borderId="1" xfId="3" applyFont="1" applyFill="1" applyBorder="1" applyAlignment="1">
      <alignment horizontal="right"/>
    </xf>
    <xf numFmtId="0" fontId="32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34" fillId="0" borderId="13" xfId="1" applyNumberFormat="1" applyFont="1" applyFill="1" applyBorder="1" applyAlignment="1" applyProtection="1">
      <alignment horizontal="center" vertical="justify" wrapText="1"/>
      <protection hidden="1"/>
    </xf>
    <xf numFmtId="171" fontId="34" fillId="0" borderId="13" xfId="1" applyNumberFormat="1" applyFont="1" applyFill="1" applyBorder="1" applyAlignment="1" applyProtection="1">
      <alignment wrapText="1"/>
      <protection hidden="1"/>
    </xf>
    <xf numFmtId="173" fontId="34" fillId="0" borderId="13" xfId="1" applyNumberFormat="1" applyFont="1" applyFill="1" applyBorder="1" applyAlignment="1" applyProtection="1">
      <alignment wrapText="1"/>
      <protection hidden="1"/>
    </xf>
    <xf numFmtId="171" fontId="34" fillId="0" borderId="13" xfId="1" applyNumberFormat="1" applyFont="1" applyFill="1" applyBorder="1" applyAlignment="1" applyProtection="1">
      <alignment horizontal="right" wrapText="1"/>
      <protection hidden="1"/>
    </xf>
    <xf numFmtId="172" fontId="34" fillId="0" borderId="13" xfId="1" applyNumberFormat="1" applyFont="1" applyFill="1" applyBorder="1" applyAlignment="1" applyProtection="1">
      <protection hidden="1"/>
    </xf>
    <xf numFmtId="0" fontId="1" fillId="0" borderId="0" xfId="3" applyBorder="1"/>
    <xf numFmtId="171" fontId="32" fillId="2" borderId="43" xfId="1" applyNumberFormat="1" applyFont="1" applyFill="1" applyBorder="1" applyAlignment="1" applyProtection="1">
      <alignment horizontal="justify" vertical="justify" wrapText="1"/>
      <protection hidden="1"/>
    </xf>
    <xf numFmtId="171" fontId="32" fillId="2" borderId="40" xfId="1" applyNumberFormat="1" applyFont="1" applyFill="1" applyBorder="1" applyAlignment="1" applyProtection="1">
      <alignment horizontal="justify" vertical="justify" wrapText="1"/>
      <protection hidden="1"/>
    </xf>
    <xf numFmtId="171" fontId="32" fillId="2" borderId="41" xfId="1" applyNumberFormat="1" applyFont="1" applyFill="1" applyBorder="1" applyAlignment="1" applyProtection="1">
      <alignment horizontal="justify" vertical="justify" wrapText="1"/>
      <protection hidden="1"/>
    </xf>
    <xf numFmtId="171" fontId="32" fillId="2" borderId="23" xfId="1" applyNumberFormat="1" applyFont="1" applyFill="1" applyBorder="1" applyAlignment="1" applyProtection="1">
      <alignment wrapText="1"/>
      <protection hidden="1"/>
    </xf>
    <xf numFmtId="173" fontId="32" fillId="2" borderId="23" xfId="1" applyNumberFormat="1" applyFont="1" applyFill="1" applyBorder="1" applyAlignment="1" applyProtection="1">
      <alignment wrapText="1"/>
      <protection hidden="1"/>
    </xf>
    <xf numFmtId="175" fontId="32" fillId="2" borderId="23" xfId="1" applyNumberFormat="1" applyFont="1" applyFill="1" applyBorder="1" applyAlignment="1" applyProtection="1">
      <alignment horizontal="right"/>
      <protection hidden="1"/>
    </xf>
    <xf numFmtId="171" fontId="32" fillId="2" borderId="23" xfId="1" applyNumberFormat="1" applyFont="1" applyFill="1" applyBorder="1" applyAlignment="1" applyProtection="1">
      <alignment horizontal="right" wrapText="1"/>
      <protection hidden="1"/>
    </xf>
    <xf numFmtId="172" fontId="32" fillId="2" borderId="23" xfId="1" applyNumberFormat="1" applyFont="1" applyFill="1" applyBorder="1" applyAlignment="1" applyProtection="1">
      <protection hidden="1"/>
    </xf>
    <xf numFmtId="172" fontId="32" fillId="2" borderId="42" xfId="1" applyNumberFormat="1" applyFont="1" applyFill="1" applyBorder="1" applyAlignment="1" applyProtection="1">
      <protection hidden="1"/>
    </xf>
    <xf numFmtId="171" fontId="32" fillId="2" borderId="35" xfId="1" applyNumberFormat="1" applyFont="1" applyFill="1" applyBorder="1" applyAlignment="1" applyProtection="1">
      <alignment horizontal="justify" vertical="justify" wrapText="1"/>
      <protection hidden="1"/>
    </xf>
    <xf numFmtId="170" fontId="32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32" fillId="2" borderId="29" xfId="1" applyNumberFormat="1" applyFont="1" applyFill="1" applyBorder="1" applyAlignment="1" applyProtection="1">
      <alignment horizontal="justify" vertical="justify" wrapText="1"/>
      <protection hidden="1"/>
    </xf>
    <xf numFmtId="0" fontId="32" fillId="2" borderId="28" xfId="1" applyNumberFormat="1" applyFont="1" applyFill="1" applyBorder="1" applyAlignment="1" applyProtection="1">
      <alignment horizontal="justify" vertical="justify" wrapText="1"/>
      <protection hidden="1"/>
    </xf>
    <xf numFmtId="0" fontId="32" fillId="2" borderId="11" xfId="1" applyNumberFormat="1" applyFont="1" applyFill="1" applyBorder="1" applyAlignment="1" applyProtection="1">
      <alignment horizontal="justify" vertical="justify" wrapText="1"/>
      <protection hidden="1"/>
    </xf>
    <xf numFmtId="171" fontId="32" fillId="2" borderId="1" xfId="1" applyNumberFormat="1" applyFont="1" applyFill="1" applyBorder="1" applyAlignment="1" applyProtection="1">
      <alignment wrapText="1"/>
      <protection hidden="1"/>
    </xf>
    <xf numFmtId="173" fontId="32" fillId="2" borderId="1" xfId="1" applyNumberFormat="1" applyFont="1" applyFill="1" applyBorder="1" applyAlignment="1" applyProtection="1">
      <alignment wrapText="1"/>
      <protection hidden="1"/>
    </xf>
    <xf numFmtId="175" fontId="32" fillId="2" borderId="1" xfId="1" applyNumberFormat="1" applyFont="1" applyFill="1" applyBorder="1" applyAlignment="1" applyProtection="1">
      <alignment horizontal="right"/>
      <protection hidden="1"/>
    </xf>
    <xf numFmtId="171" fontId="32" fillId="2" borderId="1" xfId="1" applyNumberFormat="1" applyFont="1" applyFill="1" applyBorder="1" applyAlignment="1" applyProtection="1">
      <alignment horizontal="right" wrapText="1"/>
      <protection hidden="1"/>
    </xf>
    <xf numFmtId="172" fontId="32" fillId="2" borderId="30" xfId="1" applyNumberFormat="1" applyFont="1" applyFill="1" applyBorder="1" applyAlignment="1" applyProtection="1">
      <protection hidden="1"/>
    </xf>
    <xf numFmtId="0" fontId="32" fillId="2" borderId="29" xfId="1" applyNumberFormat="1" applyFont="1" applyFill="1" applyBorder="1" applyAlignment="1" applyProtection="1">
      <alignment horizontal="justify" vertical="justify" wrapText="1"/>
      <protection hidden="1"/>
    </xf>
    <xf numFmtId="0" fontId="34" fillId="2" borderId="1" xfId="1" applyNumberFormat="1" applyFont="1" applyFill="1" applyBorder="1" applyAlignment="1" applyProtection="1">
      <alignment horizontal="left" vertical="justify" wrapText="1"/>
      <protection hidden="1"/>
    </xf>
    <xf numFmtId="0" fontId="34" fillId="2" borderId="29" xfId="1" applyNumberFormat="1" applyFont="1" applyFill="1" applyBorder="1" applyAlignment="1" applyProtection="1">
      <alignment horizontal="left" vertical="justify" wrapText="1"/>
      <protection hidden="1"/>
    </xf>
    <xf numFmtId="0" fontId="34" fillId="2" borderId="28" xfId="1" applyNumberFormat="1" applyFont="1" applyFill="1" applyBorder="1" applyAlignment="1" applyProtection="1">
      <alignment horizontal="left" vertical="justify" wrapText="1"/>
      <protection hidden="1"/>
    </xf>
    <xf numFmtId="0" fontId="34" fillId="2" borderId="11" xfId="1" applyNumberFormat="1" applyFont="1" applyFill="1" applyBorder="1" applyAlignment="1" applyProtection="1">
      <alignment horizontal="left" vertical="justify" wrapText="1"/>
      <protection hidden="1"/>
    </xf>
    <xf numFmtId="170" fontId="32" fillId="0" borderId="28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28" xfId="1" applyNumberFormat="1" applyFont="1" applyFill="1" applyBorder="1" applyAlignment="1" applyProtection="1">
      <alignment horizontal="justify" vertical="justify" wrapText="1"/>
      <protection hidden="1"/>
    </xf>
    <xf numFmtId="0" fontId="34" fillId="0" borderId="28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28" xfId="3" applyFont="1" applyBorder="1" applyAlignment="1">
      <alignment horizontal="justify" vertical="justify" wrapText="1"/>
    </xf>
    <xf numFmtId="0" fontId="31" fillId="0" borderId="11" xfId="3" applyFont="1" applyBorder="1" applyAlignment="1">
      <alignment horizontal="justify" vertical="justify" wrapText="1"/>
    </xf>
    <xf numFmtId="171" fontId="32" fillId="0" borderId="27" xfId="1" applyNumberFormat="1" applyFont="1" applyFill="1" applyBorder="1" applyAlignment="1" applyProtection="1">
      <alignment horizontal="left" vertical="justify" wrapText="1"/>
      <protection hidden="1"/>
    </xf>
    <xf numFmtId="171" fontId="32" fillId="0" borderId="28" xfId="1" applyNumberFormat="1" applyFont="1" applyFill="1" applyBorder="1" applyAlignment="1" applyProtection="1">
      <alignment horizontal="left" vertical="justify" wrapText="1"/>
      <protection hidden="1"/>
    </xf>
    <xf numFmtId="171" fontId="32" fillId="0" borderId="11" xfId="1" applyNumberFormat="1" applyFont="1" applyFill="1" applyBorder="1" applyAlignment="1" applyProtection="1">
      <alignment horizontal="left" vertical="justify" wrapText="1"/>
      <protection hidden="1"/>
    </xf>
    <xf numFmtId="171" fontId="32" fillId="0" borderId="27" xfId="1" applyNumberFormat="1" applyFont="1" applyFill="1" applyBorder="1" applyAlignment="1" applyProtection="1">
      <alignment horizontal="left" vertical="justify" wrapText="1"/>
      <protection hidden="1"/>
    </xf>
    <xf numFmtId="171" fontId="32" fillId="0" borderId="28" xfId="1" applyNumberFormat="1" applyFont="1" applyFill="1" applyBorder="1" applyAlignment="1" applyProtection="1">
      <alignment horizontal="left" vertical="justify" wrapText="1"/>
      <protection hidden="1"/>
    </xf>
    <xf numFmtId="0" fontId="33" fillId="0" borderId="28" xfId="3" applyFont="1" applyBorder="1" applyAlignment="1">
      <alignment horizontal="left" vertical="justify" wrapText="1"/>
    </xf>
    <xf numFmtId="0" fontId="33" fillId="0" borderId="11" xfId="3" applyFont="1" applyBorder="1" applyAlignment="1">
      <alignment horizontal="left" vertical="justify" wrapText="1"/>
    </xf>
    <xf numFmtId="171" fontId="34" fillId="0" borderId="28" xfId="1" applyNumberFormat="1" applyFont="1" applyFill="1" applyBorder="1" applyAlignment="1" applyProtection="1">
      <alignment horizontal="left" vertical="justify" wrapText="1"/>
      <protection hidden="1"/>
    </xf>
    <xf numFmtId="0" fontId="1" fillId="0" borderId="28" xfId="3" applyBorder="1" applyAlignment="1">
      <alignment horizontal="left" vertical="justify" wrapText="1"/>
    </xf>
    <xf numFmtId="0" fontId="1" fillId="0" borderId="11" xfId="3" applyBorder="1" applyAlignment="1">
      <alignment horizontal="left" vertical="justify" wrapText="1"/>
    </xf>
    <xf numFmtId="0" fontId="31" fillId="0" borderId="28" xfId="3" applyFont="1" applyBorder="1" applyAlignment="1">
      <alignment horizontal="left" vertical="justify" wrapText="1"/>
    </xf>
    <xf numFmtId="0" fontId="31" fillId="0" borderId="11" xfId="3" applyFont="1" applyBorder="1" applyAlignment="1">
      <alignment horizontal="left" vertical="justify" wrapText="1"/>
    </xf>
    <xf numFmtId="171" fontId="34" fillId="0" borderId="28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44" xfId="1" applyNumberFormat="1" applyFont="1" applyFill="1" applyBorder="1" applyAlignment="1" applyProtection="1">
      <alignment horizontal="justify" vertical="justify"/>
      <protection hidden="1"/>
    </xf>
    <xf numFmtId="0" fontId="32" fillId="0" borderId="45" xfId="1" applyNumberFormat="1" applyFont="1" applyFill="1" applyBorder="1" applyAlignment="1" applyProtection="1">
      <alignment horizontal="center" vertical="justify"/>
      <protection hidden="1"/>
    </xf>
    <xf numFmtId="0" fontId="32" fillId="0" borderId="46" xfId="1" applyNumberFormat="1" applyFont="1" applyFill="1" applyBorder="1" applyAlignment="1" applyProtection="1">
      <alignment horizontal="center" vertical="justify"/>
      <protection hidden="1"/>
    </xf>
    <xf numFmtId="0" fontId="32" fillId="0" borderId="47" xfId="1" applyNumberFormat="1" applyFont="1" applyFill="1" applyBorder="1" applyAlignment="1" applyProtection="1">
      <alignment horizontal="center" vertical="justify"/>
      <protection hidden="1"/>
    </xf>
    <xf numFmtId="0" fontId="34" fillId="0" borderId="48" xfId="1" applyNumberFormat="1" applyFont="1" applyFill="1" applyBorder="1" applyAlignment="1" applyProtection="1">
      <alignment wrapText="1"/>
      <protection hidden="1"/>
    </xf>
    <xf numFmtId="0" fontId="34" fillId="0" borderId="48" xfId="1" applyNumberFormat="1" applyFont="1" applyFill="1" applyBorder="1" applyAlignment="1" applyProtection="1">
      <alignment horizontal="right" wrapText="1"/>
      <protection hidden="1"/>
    </xf>
    <xf numFmtId="4" fontId="32" fillId="0" borderId="48" xfId="1" applyNumberFormat="1" applyFont="1" applyFill="1" applyBorder="1" applyAlignment="1" applyProtection="1">
      <protection hidden="1"/>
    </xf>
    <xf numFmtId="0" fontId="1" fillId="0" borderId="0" xfId="3" applyAlignment="1">
      <alignment horizontal="left"/>
    </xf>
    <xf numFmtId="0" fontId="1" fillId="0" borderId="0" xfId="3" applyFill="1"/>
    <xf numFmtId="0" fontId="4" fillId="0" borderId="0" xfId="1" applyFill="1" applyProtection="1">
      <protection hidden="1"/>
    </xf>
    <xf numFmtId="0" fontId="19" fillId="0" borderId="0" xfId="1" applyNumberFormat="1" applyFont="1" applyFill="1" applyAlignment="1" applyProtection="1">
      <alignment horizontal="center" vertical="distributed"/>
      <protection hidden="1"/>
    </xf>
    <xf numFmtId="0" fontId="39" fillId="0" borderId="0" xfId="1" applyNumberFormat="1" applyFont="1" applyFill="1" applyAlignment="1" applyProtection="1">
      <protection hidden="1"/>
    </xf>
    <xf numFmtId="0" fontId="4" fillId="0" borderId="0" xfId="6" applyFill="1" applyAlignment="1" applyProtection="1">
      <alignment horizontal="right"/>
      <protection hidden="1"/>
    </xf>
    <xf numFmtId="0" fontId="24" fillId="0" borderId="0" xfId="1" applyNumberFormat="1" applyFont="1" applyFill="1" applyBorder="1" applyAlignment="1" applyProtection="1">
      <protection hidden="1"/>
    </xf>
    <xf numFmtId="0" fontId="4" fillId="0" borderId="0" xfId="1" applyFill="1" applyBorder="1" applyProtection="1">
      <protection hidden="1"/>
    </xf>
    <xf numFmtId="0" fontId="4" fillId="0" borderId="33" xfId="1" applyFill="1" applyBorder="1" applyProtection="1">
      <protection hidden="1"/>
    </xf>
    <xf numFmtId="0" fontId="4" fillId="0" borderId="34" xfId="1" applyFill="1" applyBorder="1" applyProtection="1">
      <protection hidden="1"/>
    </xf>
    <xf numFmtId="0" fontId="24" fillId="0" borderId="34" xfId="1" applyNumberFormat="1" applyFont="1" applyFill="1" applyBorder="1" applyAlignment="1" applyProtection="1">
      <alignment horizontal="center" vertical="center"/>
      <protection hidden="1"/>
    </xf>
    <xf numFmtId="0" fontId="24" fillId="0" borderId="16" xfId="1" applyNumberFormat="1" applyFont="1" applyFill="1" applyBorder="1" applyAlignment="1" applyProtection="1">
      <alignment horizontal="center" vertical="center"/>
      <protection hidden="1"/>
    </xf>
    <xf numFmtId="0" fontId="24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24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21" xfId="1" applyNumberFormat="1" applyFont="1" applyFill="1" applyBorder="1" applyAlignment="1" applyProtection="1">
      <alignment wrapText="1"/>
      <protection hidden="1"/>
    </xf>
    <xf numFmtId="0" fontId="20" fillId="0" borderId="22" xfId="1" applyNumberFormat="1" applyFont="1" applyFill="1" applyBorder="1" applyAlignment="1" applyProtection="1">
      <alignment wrapText="1"/>
      <protection hidden="1"/>
    </xf>
    <xf numFmtId="0" fontId="20" fillId="0" borderId="49" xfId="1" applyNumberFormat="1" applyFont="1" applyFill="1" applyBorder="1" applyAlignment="1" applyProtection="1">
      <alignment wrapText="1"/>
      <protection hidden="1"/>
    </xf>
    <xf numFmtId="175" fontId="20" fillId="0" borderId="24" xfId="1" applyNumberFormat="1" applyFont="1" applyFill="1" applyBorder="1" applyAlignment="1" applyProtection="1">
      <protection hidden="1"/>
    </xf>
    <xf numFmtId="173" fontId="20" fillId="0" borderId="24" xfId="1" applyNumberFormat="1" applyFont="1" applyFill="1" applyBorder="1" applyAlignment="1" applyProtection="1">
      <protection hidden="1"/>
    </xf>
    <xf numFmtId="171" fontId="20" fillId="0" borderId="25" xfId="1" applyNumberFormat="1" applyFont="1" applyFill="1" applyBorder="1" applyAlignment="1" applyProtection="1">
      <protection hidden="1"/>
    </xf>
    <xf numFmtId="171" fontId="9" fillId="0" borderId="49" xfId="1" applyNumberFormat="1" applyFont="1" applyFill="1" applyBorder="1" applyAlignment="1" applyProtection="1">
      <protection hidden="1"/>
    </xf>
    <xf numFmtId="172" fontId="9" fillId="0" borderId="25" xfId="1" applyNumberFormat="1" applyFont="1" applyFill="1" applyBorder="1" applyAlignment="1" applyProtection="1">
      <protection hidden="1"/>
    </xf>
    <xf numFmtId="172" fontId="9" fillId="0" borderId="24" xfId="1" applyNumberFormat="1" applyFont="1" applyFill="1" applyBorder="1" applyAlignment="1" applyProtection="1">
      <protection hidden="1"/>
    </xf>
    <xf numFmtId="171" fontId="20" fillId="0" borderId="27" xfId="1" applyNumberFormat="1" applyFont="1" applyFill="1" applyBorder="1" applyAlignment="1" applyProtection="1">
      <alignment horizontal="left" vertical="center" wrapText="1"/>
      <protection hidden="1"/>
    </xf>
    <xf numFmtId="171" fontId="20" fillId="0" borderId="28" xfId="1" applyNumberFormat="1" applyFont="1" applyFill="1" applyBorder="1" applyAlignment="1" applyProtection="1">
      <alignment horizontal="left" vertical="center" wrapText="1"/>
      <protection hidden="1"/>
    </xf>
    <xf numFmtId="171" fontId="20" fillId="0" borderId="11" xfId="1" applyNumberFormat="1" applyFont="1" applyFill="1" applyBorder="1" applyAlignment="1" applyProtection="1">
      <alignment horizontal="left" vertical="center" wrapText="1"/>
      <protection hidden="1"/>
    </xf>
    <xf numFmtId="175" fontId="20" fillId="0" borderId="29" xfId="1" applyNumberFormat="1" applyFont="1" applyFill="1" applyBorder="1" applyAlignment="1" applyProtection="1">
      <protection hidden="1"/>
    </xf>
    <xf numFmtId="173" fontId="20" fillId="0" borderId="29" xfId="1" applyNumberFormat="1" applyFont="1" applyFill="1" applyBorder="1" applyAlignment="1" applyProtection="1">
      <protection hidden="1"/>
    </xf>
    <xf numFmtId="171" fontId="20" fillId="0" borderId="1" xfId="1" applyNumberFormat="1" applyFont="1" applyFill="1" applyBorder="1" applyAlignment="1" applyProtection="1">
      <protection hidden="1"/>
    </xf>
    <xf numFmtId="171" fontId="9" fillId="0" borderId="11" xfId="1" applyNumberFormat="1" applyFont="1" applyFill="1" applyBorder="1" applyAlignment="1" applyProtection="1">
      <protection hidden="1"/>
    </xf>
    <xf numFmtId="0" fontId="40" fillId="0" borderId="27" xfId="1" applyNumberFormat="1" applyFont="1" applyFill="1" applyBorder="1" applyAlignment="1" applyProtection="1">
      <alignment horizontal="left" wrapText="1"/>
      <protection hidden="1"/>
    </xf>
    <xf numFmtId="0" fontId="40" fillId="0" borderId="28" xfId="1" applyNumberFormat="1" applyFont="1" applyFill="1" applyBorder="1" applyAlignment="1" applyProtection="1">
      <alignment horizontal="left" wrapText="1"/>
      <protection hidden="1"/>
    </xf>
    <xf numFmtId="0" fontId="40" fillId="0" borderId="11" xfId="1" applyNumberFormat="1" applyFont="1" applyFill="1" applyBorder="1" applyAlignment="1" applyProtection="1">
      <alignment horizontal="left" wrapText="1"/>
      <protection hidden="1"/>
    </xf>
    <xf numFmtId="175" fontId="40" fillId="0" borderId="29" xfId="1" applyNumberFormat="1" applyFont="1" applyFill="1" applyBorder="1" applyAlignment="1" applyProtection="1">
      <protection hidden="1"/>
    </xf>
    <xf numFmtId="173" fontId="40" fillId="0" borderId="29" xfId="1" applyNumberFormat="1" applyFont="1" applyFill="1" applyBorder="1" applyAlignment="1" applyProtection="1">
      <protection hidden="1"/>
    </xf>
    <xf numFmtId="171" fontId="40" fillId="0" borderId="1" xfId="1" applyNumberFormat="1" applyFont="1" applyFill="1" applyBorder="1" applyAlignment="1" applyProtection="1">
      <protection hidden="1"/>
    </xf>
    <xf numFmtId="172" fontId="40" fillId="0" borderId="29" xfId="1" applyNumberFormat="1" applyFont="1" applyFill="1" applyBorder="1" applyAlignment="1" applyProtection="1">
      <protection hidden="1"/>
    </xf>
    <xf numFmtId="172" fontId="40" fillId="0" borderId="30" xfId="1" applyNumberFormat="1" applyFont="1" applyFill="1" applyBorder="1" applyAlignment="1" applyProtection="1">
      <protection hidden="1"/>
    </xf>
    <xf numFmtId="0" fontId="41" fillId="0" borderId="35" xfId="1" applyNumberFormat="1" applyFont="1" applyFill="1" applyBorder="1" applyAlignment="1" applyProtection="1">
      <alignment wrapText="1"/>
      <protection hidden="1"/>
    </xf>
    <xf numFmtId="0" fontId="41" fillId="0" borderId="27" xfId="1" applyNumberFormat="1" applyFont="1" applyFill="1" applyBorder="1" applyAlignment="1" applyProtection="1">
      <alignment wrapText="1"/>
      <protection hidden="1"/>
    </xf>
    <xf numFmtId="175" fontId="41" fillId="0" borderId="29" xfId="1" applyNumberFormat="1" applyFont="1" applyFill="1" applyBorder="1" applyAlignment="1" applyProtection="1">
      <protection hidden="1"/>
    </xf>
    <xf numFmtId="173" fontId="41" fillId="0" borderId="29" xfId="1" applyNumberFormat="1" applyFont="1" applyFill="1" applyBorder="1" applyAlignment="1" applyProtection="1">
      <protection hidden="1"/>
    </xf>
    <xf numFmtId="171" fontId="41" fillId="0" borderId="1" xfId="1" applyNumberFormat="1" applyFont="1" applyFill="1" applyBorder="1" applyAlignment="1" applyProtection="1">
      <protection hidden="1"/>
    </xf>
    <xf numFmtId="172" fontId="41" fillId="0" borderId="29" xfId="1" applyNumberFormat="1" applyFont="1" applyFill="1" applyBorder="1" applyAlignment="1" applyProtection="1">
      <protection hidden="1"/>
    </xf>
    <xf numFmtId="172" fontId="41" fillId="0" borderId="30" xfId="1" applyNumberFormat="1" applyFont="1" applyFill="1" applyBorder="1" applyAlignment="1" applyProtection="1">
      <protection hidden="1"/>
    </xf>
    <xf numFmtId="0" fontId="9" fillId="0" borderId="35" xfId="1" applyNumberFormat="1" applyFont="1" applyFill="1" applyBorder="1" applyAlignment="1" applyProtection="1">
      <alignment wrapText="1"/>
      <protection hidden="1"/>
    </xf>
    <xf numFmtId="0" fontId="9" fillId="0" borderId="27" xfId="1" applyNumberFormat="1" applyFont="1" applyFill="1" applyBorder="1" applyAlignment="1" applyProtection="1">
      <alignment wrapText="1"/>
      <protection hidden="1"/>
    </xf>
    <xf numFmtId="175" fontId="9" fillId="0" borderId="29" xfId="1" applyNumberFormat="1" applyFont="1" applyFill="1" applyBorder="1" applyAlignment="1" applyProtection="1">
      <protection hidden="1"/>
    </xf>
    <xf numFmtId="173" fontId="9" fillId="0" borderId="29" xfId="1" applyNumberFormat="1" applyFont="1" applyFill="1" applyBorder="1" applyAlignment="1" applyProtection="1">
      <protection hidden="1"/>
    </xf>
    <xf numFmtId="171" fontId="9" fillId="0" borderId="1" xfId="1" applyNumberFormat="1" applyFont="1" applyFill="1" applyBorder="1" applyAlignment="1" applyProtection="1">
      <protection hidden="1"/>
    </xf>
    <xf numFmtId="0" fontId="41" fillId="0" borderId="27" xfId="1" applyNumberFormat="1" applyFont="1" applyFill="1" applyBorder="1" applyAlignment="1" applyProtection="1">
      <alignment horizontal="left" wrapText="1"/>
      <protection hidden="1"/>
    </xf>
    <xf numFmtId="0" fontId="41" fillId="0" borderId="28" xfId="1" applyNumberFormat="1" applyFont="1" applyFill="1" applyBorder="1" applyAlignment="1" applyProtection="1">
      <alignment horizontal="left" wrapText="1"/>
      <protection hidden="1"/>
    </xf>
    <xf numFmtId="0" fontId="41" fillId="0" borderId="11" xfId="1" applyNumberFormat="1" applyFont="1" applyFill="1" applyBorder="1" applyAlignment="1" applyProtection="1">
      <alignment horizontal="left" wrapText="1"/>
      <protection hidden="1"/>
    </xf>
    <xf numFmtId="172" fontId="9" fillId="0" borderId="50" xfId="1" applyNumberFormat="1" applyFont="1" applyFill="1" applyBorder="1" applyAlignment="1" applyProtection="1">
      <protection hidden="1"/>
    </xf>
    <xf numFmtId="0" fontId="9" fillId="0" borderId="27" xfId="1" applyNumberFormat="1" applyFont="1" applyFill="1" applyBorder="1" applyAlignment="1" applyProtection="1">
      <alignment horizontal="left" wrapText="1"/>
      <protection hidden="1"/>
    </xf>
    <xf numFmtId="0" fontId="9" fillId="0" borderId="28" xfId="1" applyNumberFormat="1" applyFont="1" applyFill="1" applyBorder="1" applyAlignment="1" applyProtection="1">
      <alignment horizontal="left" wrapText="1"/>
      <protection hidden="1"/>
    </xf>
    <xf numFmtId="0" fontId="9" fillId="0" borderId="11" xfId="1" applyNumberFormat="1" applyFont="1" applyFill="1" applyBorder="1" applyAlignment="1" applyProtection="1">
      <alignment horizontal="left" wrapText="1"/>
      <protection hidden="1"/>
    </xf>
    <xf numFmtId="172" fontId="9" fillId="0" borderId="42" xfId="1" applyNumberFormat="1" applyFont="1" applyFill="1" applyBorder="1" applyAlignment="1" applyProtection="1">
      <protection hidden="1"/>
    </xf>
    <xf numFmtId="172" fontId="41" fillId="0" borderId="42" xfId="1" applyNumberFormat="1" applyFont="1" applyFill="1" applyBorder="1" applyAlignment="1" applyProtection="1">
      <protection hidden="1"/>
    </xf>
    <xf numFmtId="0" fontId="40" fillId="0" borderId="35" xfId="1" applyNumberFormat="1" applyFont="1" applyFill="1" applyBorder="1" applyAlignment="1" applyProtection="1">
      <alignment wrapText="1"/>
      <protection hidden="1"/>
    </xf>
    <xf numFmtId="0" fontId="40" fillId="0" borderId="27" xfId="1" applyNumberFormat="1" applyFont="1" applyFill="1" applyBorder="1" applyAlignment="1" applyProtection="1">
      <alignment wrapText="1"/>
      <protection hidden="1"/>
    </xf>
    <xf numFmtId="171" fontId="40" fillId="0" borderId="11" xfId="1" applyNumberFormat="1" applyFont="1" applyFill="1" applyBorder="1" applyAlignment="1" applyProtection="1">
      <protection hidden="1"/>
    </xf>
    <xf numFmtId="172" fontId="40" fillId="0" borderId="1" xfId="1" applyNumberFormat="1" applyFont="1" applyFill="1" applyBorder="1" applyAlignment="1" applyProtection="1">
      <protection hidden="1"/>
    </xf>
    <xf numFmtId="0" fontId="40" fillId="0" borderId="35" xfId="1" applyNumberFormat="1" applyFont="1" applyFill="1" applyBorder="1" applyAlignment="1" applyProtection="1">
      <alignment horizontal="left" wrapText="1"/>
      <protection hidden="1"/>
    </xf>
    <xf numFmtId="175" fontId="40" fillId="0" borderId="29" xfId="1" applyNumberFormat="1" applyFont="1" applyFill="1" applyBorder="1" applyAlignment="1" applyProtection="1">
      <alignment horizontal="right"/>
      <protection hidden="1"/>
    </xf>
    <xf numFmtId="173" fontId="40" fillId="0" borderId="29" xfId="1" applyNumberFormat="1" applyFont="1" applyFill="1" applyBorder="1" applyAlignment="1" applyProtection="1">
      <alignment horizontal="right"/>
      <protection hidden="1"/>
    </xf>
    <xf numFmtId="171" fontId="40" fillId="0" borderId="1" xfId="1" applyNumberFormat="1" applyFont="1" applyFill="1" applyBorder="1" applyAlignment="1" applyProtection="1">
      <alignment horizontal="right"/>
      <protection hidden="1"/>
    </xf>
    <xf numFmtId="171" fontId="40" fillId="0" borderId="11" xfId="1" applyNumberFormat="1" applyFont="1" applyFill="1" applyBorder="1" applyAlignment="1" applyProtection="1">
      <alignment horizontal="right"/>
      <protection hidden="1"/>
    </xf>
    <xf numFmtId="172" fontId="40" fillId="0" borderId="1" xfId="1" applyNumberFormat="1" applyFont="1" applyFill="1" applyBorder="1" applyAlignment="1" applyProtection="1">
      <alignment horizontal="right"/>
      <protection hidden="1"/>
    </xf>
    <xf numFmtId="172" fontId="40" fillId="0" borderId="29" xfId="1" applyNumberFormat="1" applyFont="1" applyFill="1" applyBorder="1" applyAlignment="1" applyProtection="1">
      <alignment horizontal="right"/>
      <protection hidden="1"/>
    </xf>
    <xf numFmtId="172" fontId="40" fillId="0" borderId="30" xfId="1" applyNumberFormat="1" applyFont="1" applyFill="1" applyBorder="1" applyAlignment="1" applyProtection="1">
      <alignment horizontal="right"/>
      <protection hidden="1"/>
    </xf>
    <xf numFmtId="175" fontId="9" fillId="0" borderId="29" xfId="1" applyNumberFormat="1" applyFont="1" applyFill="1" applyBorder="1" applyAlignment="1" applyProtection="1">
      <alignment horizontal="right"/>
      <protection hidden="1"/>
    </xf>
    <xf numFmtId="173" fontId="9" fillId="0" borderId="29" xfId="1" applyNumberFormat="1" applyFont="1" applyFill="1" applyBorder="1" applyAlignment="1" applyProtection="1">
      <alignment horizontal="right"/>
      <protection hidden="1"/>
    </xf>
    <xf numFmtId="171" fontId="9" fillId="0" borderId="1" xfId="1" applyNumberFormat="1" applyFont="1" applyFill="1" applyBorder="1" applyAlignment="1" applyProtection="1">
      <alignment horizontal="right"/>
      <protection hidden="1"/>
    </xf>
    <xf numFmtId="171" fontId="9" fillId="0" borderId="11" xfId="1" applyNumberFormat="1" applyFont="1" applyFill="1" applyBorder="1" applyAlignment="1" applyProtection="1">
      <alignment horizontal="right"/>
      <protection hidden="1"/>
    </xf>
    <xf numFmtId="172" fontId="9" fillId="0" borderId="1" xfId="1" applyNumberFormat="1" applyFont="1" applyFill="1" applyBorder="1" applyAlignment="1" applyProtection="1">
      <alignment horizontal="right"/>
      <protection hidden="1"/>
    </xf>
    <xf numFmtId="172" fontId="9" fillId="0" borderId="29" xfId="1" applyNumberFormat="1" applyFont="1" applyFill="1" applyBorder="1" applyAlignment="1" applyProtection="1">
      <alignment horizontal="right"/>
      <protection hidden="1"/>
    </xf>
    <xf numFmtId="172" fontId="9" fillId="0" borderId="30" xfId="1" applyNumberFormat="1" applyFont="1" applyFill="1" applyBorder="1" applyAlignment="1" applyProtection="1">
      <alignment horizontal="right"/>
      <protection hidden="1"/>
    </xf>
    <xf numFmtId="0" fontId="9" fillId="0" borderId="35" xfId="1" applyNumberFormat="1" applyFont="1" applyFill="1" applyBorder="1" applyAlignment="1" applyProtection="1">
      <alignment horizontal="left" wrapText="1"/>
      <protection hidden="1"/>
    </xf>
    <xf numFmtId="0" fontId="42" fillId="0" borderId="0" xfId="1" applyFont="1"/>
    <xf numFmtId="0" fontId="40" fillId="0" borderId="0" xfId="1" applyFont="1"/>
    <xf numFmtId="171" fontId="43" fillId="0" borderId="11" xfId="1" applyNumberFormat="1" applyFont="1" applyFill="1" applyBorder="1" applyAlignment="1" applyProtection="1">
      <protection hidden="1"/>
    </xf>
    <xf numFmtId="172" fontId="43" fillId="0" borderId="1" xfId="1" applyNumberFormat="1" applyFont="1" applyFill="1" applyBorder="1" applyAlignment="1" applyProtection="1">
      <protection hidden="1"/>
    </xf>
    <xf numFmtId="172" fontId="43" fillId="0" borderId="29" xfId="1" applyNumberFormat="1" applyFont="1" applyFill="1" applyBorder="1" applyAlignment="1" applyProtection="1">
      <protection hidden="1"/>
    </xf>
    <xf numFmtId="171" fontId="44" fillId="0" borderId="11" xfId="1" applyNumberFormat="1" applyFont="1" applyFill="1" applyBorder="1" applyAlignment="1" applyProtection="1">
      <protection hidden="1"/>
    </xf>
    <xf numFmtId="172" fontId="44" fillId="0" borderId="1" xfId="1" applyNumberFormat="1" applyFont="1" applyFill="1" applyBorder="1" applyAlignment="1" applyProtection="1">
      <protection hidden="1"/>
    </xf>
    <xf numFmtId="172" fontId="44" fillId="0" borderId="29" xfId="1" applyNumberFormat="1" applyFont="1" applyFill="1" applyBorder="1" applyAlignment="1" applyProtection="1">
      <protection hidden="1"/>
    </xf>
    <xf numFmtId="0" fontId="4" fillId="0" borderId="0" xfId="1" applyFont="1"/>
    <xf numFmtId="0" fontId="40" fillId="0" borderId="29" xfId="1" applyNumberFormat="1" applyFont="1" applyFill="1" applyBorder="1" applyAlignment="1" applyProtection="1">
      <alignment horizontal="left" wrapText="1"/>
      <protection hidden="1"/>
    </xf>
    <xf numFmtId="175" fontId="40" fillId="0" borderId="1" xfId="1" applyNumberFormat="1" applyFont="1" applyFill="1" applyBorder="1" applyAlignment="1" applyProtection="1">
      <protection hidden="1"/>
    </xf>
    <xf numFmtId="173" fontId="40" fillId="0" borderId="1" xfId="1" applyNumberFormat="1" applyFont="1" applyFill="1" applyBorder="1" applyAlignment="1" applyProtection="1">
      <protection hidden="1"/>
    </xf>
    <xf numFmtId="0" fontId="9" fillId="0" borderId="29" xfId="1" applyNumberFormat="1" applyFont="1" applyFill="1" applyBorder="1" applyAlignment="1" applyProtection="1">
      <alignment horizontal="left" wrapText="1"/>
      <protection hidden="1"/>
    </xf>
    <xf numFmtId="175" fontId="9" fillId="0" borderId="1" xfId="1" applyNumberFormat="1" applyFont="1" applyFill="1" applyBorder="1" applyAlignment="1" applyProtection="1">
      <protection hidden="1"/>
    </xf>
    <xf numFmtId="173" fontId="9" fillId="0" borderId="1" xfId="1" applyNumberFormat="1" applyFont="1" applyFill="1" applyBorder="1" applyAlignment="1" applyProtection="1">
      <protection hidden="1"/>
    </xf>
    <xf numFmtId="0" fontId="19" fillId="0" borderId="51" xfId="1" applyFont="1" applyFill="1" applyBorder="1" applyProtection="1">
      <protection hidden="1"/>
    </xf>
    <xf numFmtId="0" fontId="4" fillId="0" borderId="52" xfId="1" applyFill="1" applyBorder="1" applyProtection="1">
      <protection hidden="1"/>
    </xf>
    <xf numFmtId="0" fontId="4" fillId="0" borderId="52" xfId="1" applyNumberFormat="1" applyFont="1" applyFill="1" applyBorder="1" applyAlignment="1" applyProtection="1">
      <protection hidden="1"/>
    </xf>
    <xf numFmtId="0" fontId="19" fillId="0" borderId="53" xfId="1" applyNumberFormat="1" applyFont="1" applyFill="1" applyBorder="1" applyAlignment="1" applyProtection="1">
      <alignment horizontal="center"/>
      <protection hidden="1"/>
    </xf>
    <xf numFmtId="0" fontId="24" fillId="0" borderId="54" xfId="1" applyNumberFormat="1" applyFont="1" applyFill="1" applyBorder="1" applyAlignment="1" applyProtection="1">
      <alignment horizontal="right"/>
      <protection hidden="1"/>
    </xf>
    <xf numFmtId="172" fontId="24" fillId="0" borderId="53" xfId="1" applyNumberFormat="1" applyFont="1" applyFill="1" applyBorder="1" applyAlignment="1" applyProtection="1">
      <protection hidden="1"/>
    </xf>
    <xf numFmtId="172" fontId="24" fillId="0" borderId="55" xfId="1" applyNumberFormat="1" applyFont="1" applyFill="1" applyBorder="1" applyAlignment="1" applyProtection="1">
      <protection hidden="1"/>
    </xf>
    <xf numFmtId="178" fontId="24" fillId="0" borderId="53" xfId="1" applyNumberFormat="1" applyFont="1" applyFill="1" applyBorder="1" applyAlignment="1" applyProtection="1">
      <protection hidden="1"/>
    </xf>
    <xf numFmtId="178" fontId="24" fillId="0" borderId="56" xfId="1" applyNumberFormat="1" applyFont="1" applyFill="1" applyBorder="1" applyAlignment="1" applyProtection="1">
      <protection hidden="1"/>
    </xf>
    <xf numFmtId="0" fontId="19" fillId="0" borderId="0" xfId="1" applyFont="1" applyFill="1" applyBorder="1" applyProtection="1">
      <protection hidden="1"/>
    </xf>
    <xf numFmtId="0" fontId="4" fillId="0" borderId="0" xfId="1" applyFill="1"/>
    <xf numFmtId="0" fontId="20" fillId="0" borderId="0" xfId="0" applyFont="1" applyAlignment="1">
      <alignment vertical="distributed"/>
    </xf>
    <xf numFmtId="0" fontId="0" fillId="0" borderId="0" xfId="0" applyFont="1"/>
    <xf numFmtId="0" fontId="20" fillId="0" borderId="13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wrapText="1"/>
    </xf>
    <xf numFmtId="0" fontId="20" fillId="0" borderId="2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179" fontId="20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173" fontId="9" fillId="0" borderId="1" xfId="0" applyNumberFormat="1" applyFont="1" applyBorder="1" applyAlignment="1">
      <alignment horizontal="center" vertical="center" wrapText="1"/>
    </xf>
    <xf numFmtId="175" fontId="9" fillId="0" borderId="1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3" fontId="0" fillId="0" borderId="0" xfId="4" applyFont="1"/>
    <xf numFmtId="181" fontId="0" fillId="0" borderId="0" xfId="4" applyNumberFormat="1" applyFont="1"/>
    <xf numFmtId="0" fontId="46" fillId="0" borderId="0" xfId="0" applyFont="1"/>
    <xf numFmtId="181" fontId="3" fillId="0" borderId="0" xfId="4" applyNumberFormat="1" applyFont="1" applyAlignment="1">
      <alignment horizontal="center" wrapText="1"/>
    </xf>
    <xf numFmtId="43" fontId="46" fillId="0" borderId="0" xfId="4" applyFont="1"/>
    <xf numFmtId="0" fontId="2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wrapText="1"/>
    </xf>
    <xf numFmtId="181" fontId="10" fillId="0" borderId="0" xfId="4" applyNumberFormat="1" applyFont="1" applyAlignment="1">
      <alignment horizontal="center" wrapText="1"/>
    </xf>
    <xf numFmtId="0" fontId="34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horizontal="center" vertical="center"/>
    </xf>
    <xf numFmtId="181" fontId="34" fillId="0" borderId="1" xfId="4" applyNumberFormat="1" applyFont="1" applyBorder="1" applyAlignment="1">
      <alignment horizontal="center" vertical="center" wrapText="1"/>
    </xf>
    <xf numFmtId="43" fontId="32" fillId="0" borderId="1" xfId="4" applyFont="1" applyBorder="1" applyAlignment="1">
      <alignment horizontal="center"/>
    </xf>
    <xf numFmtId="0" fontId="34" fillId="0" borderId="1" xfId="0" applyFont="1" applyBorder="1"/>
    <xf numFmtId="0" fontId="34" fillId="0" borderId="1" xfId="0" applyFont="1" applyBorder="1" applyAlignment="1">
      <alignment horizontal="left"/>
    </xf>
    <xf numFmtId="181" fontId="34" fillId="0" borderId="1" xfId="4" applyNumberFormat="1" applyFont="1" applyFill="1" applyBorder="1"/>
    <xf numFmtId="43" fontId="34" fillId="0" borderId="1" xfId="4" applyFont="1" applyBorder="1"/>
    <xf numFmtId="0" fontId="32" fillId="0" borderId="1" xfId="0" applyFont="1" applyBorder="1"/>
    <xf numFmtId="181" fontId="47" fillId="0" borderId="1" xfId="4" applyNumberFormat="1" applyFont="1" applyFill="1" applyBorder="1"/>
    <xf numFmtId="43" fontId="32" fillId="0" borderId="1" xfId="4" applyFont="1" applyBorder="1"/>
    <xf numFmtId="180" fontId="0" fillId="0" borderId="0" xfId="0" applyNumberFormat="1"/>
    <xf numFmtId="0" fontId="7" fillId="0" borderId="0" xfId="0" applyFont="1" applyAlignment="1"/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right" vertical="center" wrapText="1"/>
    </xf>
    <xf numFmtId="43" fontId="34" fillId="0" borderId="1" xfId="4" applyFont="1" applyBorder="1" applyAlignment="1">
      <alignment horizontal="center"/>
    </xf>
    <xf numFmtId="179" fontId="7" fillId="0" borderId="39" xfId="0" applyNumberFormat="1" applyFont="1" applyFill="1" applyBorder="1" applyAlignment="1">
      <alignment horizontal="right"/>
    </xf>
    <xf numFmtId="179" fontId="14" fillId="0" borderId="57" xfId="0" applyNumberFormat="1" applyFont="1" applyFill="1" applyBorder="1" applyAlignment="1">
      <alignment horizontal="right"/>
    </xf>
    <xf numFmtId="179" fontId="7" fillId="0" borderId="0" xfId="0" applyNumberFormat="1" applyFont="1" applyFill="1" applyBorder="1" applyAlignment="1">
      <alignment horizontal="right"/>
    </xf>
    <xf numFmtId="179" fontId="9" fillId="0" borderId="0" xfId="0" applyNumberFormat="1" applyFont="1" applyFill="1" applyBorder="1" applyAlignment="1">
      <alignment horizontal="right"/>
    </xf>
    <xf numFmtId="179" fontId="0" fillId="0" borderId="0" xfId="0" applyNumberFormat="1"/>
    <xf numFmtId="0" fontId="48" fillId="0" borderId="0" xfId="0" applyFont="1" applyAlignment="1">
      <alignment horizontal="center" vertical="center"/>
    </xf>
    <xf numFmtId="0" fontId="48" fillId="0" borderId="0" xfId="0" applyFont="1"/>
    <xf numFmtId="0" fontId="48" fillId="0" borderId="0" xfId="0" applyFont="1" applyAlignment="1">
      <alignment vertical="center" wrapText="1"/>
    </xf>
    <xf numFmtId="0" fontId="48" fillId="0" borderId="0" xfId="0" applyFont="1" applyAlignment="1">
      <alignment horizontal="center" vertical="center" wrapText="1"/>
    </xf>
    <xf numFmtId="0" fontId="48" fillId="0" borderId="40" xfId="0" applyFont="1" applyBorder="1" applyAlignment="1">
      <alignment vertical="center" wrapText="1"/>
    </xf>
    <xf numFmtId="0" fontId="48" fillId="0" borderId="40" xfId="0" applyFont="1" applyBorder="1" applyAlignment="1">
      <alignment horizontal="right"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8" fillId="0" borderId="1" xfId="0" applyFont="1" applyBorder="1" applyAlignment="1">
      <alignment horizontal="center"/>
    </xf>
    <xf numFmtId="0" fontId="48" fillId="0" borderId="0" xfId="0" applyFont="1" applyAlignment="1">
      <alignment horizontal="center"/>
    </xf>
    <xf numFmtId="49" fontId="49" fillId="0" borderId="1" xfId="0" applyNumberFormat="1" applyFont="1" applyFill="1" applyBorder="1" applyAlignment="1">
      <alignment horizontal="center"/>
    </xf>
    <xf numFmtId="0" fontId="49" fillId="0" borderId="1" xfId="0" applyFont="1" applyFill="1" applyBorder="1" applyAlignment="1">
      <alignment horizontal="left" vertical="top" wrapText="1"/>
    </xf>
    <xf numFmtId="4" fontId="49" fillId="0" borderId="1" xfId="0" applyNumberFormat="1" applyFont="1" applyFill="1" applyBorder="1" applyAlignment="1">
      <alignment vertical="center"/>
    </xf>
    <xf numFmtId="49" fontId="48" fillId="0" borderId="1" xfId="0" applyNumberFormat="1" applyFont="1" applyFill="1" applyBorder="1" applyAlignment="1">
      <alignment horizontal="center"/>
    </xf>
    <xf numFmtId="0" fontId="48" fillId="0" borderId="1" xfId="0" applyFont="1" applyFill="1" applyBorder="1" applyAlignment="1">
      <alignment horizontal="left" vertical="top" wrapText="1"/>
    </xf>
    <xf numFmtId="179" fontId="48" fillId="0" borderId="1" xfId="0" applyNumberFormat="1" applyFont="1" applyBorder="1" applyAlignment="1">
      <alignment horizontal="right" vertical="center"/>
    </xf>
    <xf numFmtId="0" fontId="48" fillId="0" borderId="1" xfId="0" applyFont="1" applyFill="1" applyBorder="1" applyAlignment="1">
      <alignment horizontal="left" wrapText="1"/>
    </xf>
    <xf numFmtId="49" fontId="50" fillId="0" borderId="1" xfId="0" applyNumberFormat="1" applyFont="1" applyFill="1" applyBorder="1" applyAlignment="1">
      <alignment horizontal="center"/>
    </xf>
    <xf numFmtId="179" fontId="48" fillId="5" borderId="1" xfId="0" applyNumberFormat="1" applyFont="1" applyFill="1" applyBorder="1" applyAlignment="1">
      <alignment horizontal="right" vertical="center"/>
    </xf>
    <xf numFmtId="0" fontId="48" fillId="5" borderId="0" xfId="0" applyFont="1" applyFill="1" applyAlignment="1">
      <alignment horizontal="center" vertical="center"/>
    </xf>
    <xf numFmtId="0" fontId="48" fillId="5" borderId="0" xfId="0" applyFont="1" applyFill="1"/>
    <xf numFmtId="179" fontId="48" fillId="0" borderId="1" xfId="0" applyNumberFormat="1" applyFont="1" applyBorder="1" applyAlignment="1">
      <alignment horizontal="right" vertical="center" wrapText="1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wrapText="1"/>
    </xf>
    <xf numFmtId="182" fontId="48" fillId="0" borderId="1" xfId="4" applyNumberFormat="1" applyFont="1" applyBorder="1" applyAlignment="1">
      <alignment horizontal="right" wrapText="1"/>
    </xf>
    <xf numFmtId="182" fontId="51" fillId="0" borderId="1" xfId="4" applyNumberFormat="1" applyFont="1" applyBorder="1" applyAlignment="1">
      <alignment horizontal="right" wrapText="1"/>
    </xf>
    <xf numFmtId="0" fontId="49" fillId="0" borderId="1" xfId="0" applyFont="1" applyFill="1" applyBorder="1" applyAlignment="1">
      <alignment horizontal="left" wrapText="1"/>
    </xf>
    <xf numFmtId="0" fontId="49" fillId="0" borderId="1" xfId="0" applyFont="1" applyBorder="1" applyAlignment="1">
      <alignment wrapText="1"/>
    </xf>
    <xf numFmtId="0" fontId="49" fillId="0" borderId="0" xfId="0" applyFont="1" applyAlignment="1">
      <alignment wrapText="1"/>
    </xf>
    <xf numFmtId="0" fontId="49" fillId="0" borderId="0" xfId="0" applyFont="1"/>
    <xf numFmtId="0" fontId="48" fillId="0" borderId="1" xfId="0" applyFont="1" applyBorder="1" applyAlignment="1">
      <alignment wrapText="1"/>
    </xf>
    <xf numFmtId="0" fontId="48" fillId="0" borderId="1" xfId="0" applyFont="1" applyBorder="1"/>
    <xf numFmtId="0" fontId="48" fillId="0" borderId="1" xfId="0" applyFont="1" applyFill="1" applyBorder="1" applyAlignment="1">
      <alignment wrapText="1"/>
    </xf>
    <xf numFmtId="0" fontId="49" fillId="0" borderId="1" xfId="0" applyNumberFormat="1" applyFont="1" applyFill="1" applyBorder="1" applyAlignment="1">
      <alignment horizontal="center"/>
    </xf>
    <xf numFmtId="43" fontId="49" fillId="0" borderId="1" xfId="4" applyFont="1" applyBorder="1" applyAlignment="1">
      <alignment horizontal="left" indent="1"/>
    </xf>
    <xf numFmtId="0" fontId="2" fillId="0" borderId="5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2" fillId="0" borderId="4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0" xfId="0" applyAlignment="1">
      <alignment horizontal="left"/>
    </xf>
  </cellXfs>
  <cellStyles count="7">
    <cellStyle name="Обычный" xfId="0" builtinId="0"/>
    <cellStyle name="Обычный 2" xfId="3"/>
    <cellStyle name="Обычный 2 2" xfId="1"/>
    <cellStyle name="Обычный 2 3" xfId="2"/>
    <cellStyle name="Обычный 2 7" xfId="6"/>
    <cellStyle name="Обычный 4 2" xf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>
      <selection activeCell="J18" sqref="J18"/>
    </sheetView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27</v>
      </c>
      <c r="D3" s="1"/>
      <c r="E3" s="1"/>
    </row>
    <row r="4" spans="1:7" ht="18.75" x14ac:dyDescent="0.3">
      <c r="C4" s="17" t="s">
        <v>34</v>
      </c>
      <c r="D4" s="1" t="s">
        <v>26</v>
      </c>
      <c r="E4" s="1"/>
    </row>
    <row r="6" spans="1:7" ht="18.75" x14ac:dyDescent="0.3">
      <c r="A6" s="19" t="s">
        <v>24</v>
      </c>
      <c r="B6" s="20"/>
      <c r="C6" s="20"/>
      <c r="D6" s="20"/>
      <c r="E6" s="20"/>
    </row>
    <row r="7" spans="1:7" ht="18.75" x14ac:dyDescent="0.3">
      <c r="A7" s="21" t="s">
        <v>28</v>
      </c>
      <c r="B7" s="21"/>
      <c r="C7" s="21"/>
      <c r="D7" s="21"/>
      <c r="E7" s="21"/>
    </row>
    <row r="8" spans="1:7" ht="18.75" x14ac:dyDescent="0.3">
      <c r="A8" s="2"/>
      <c r="E8" s="3" t="s">
        <v>2</v>
      </c>
      <c r="G8" s="3" t="s">
        <v>2</v>
      </c>
    </row>
    <row r="9" spans="1:7" ht="18.75" x14ac:dyDescent="0.3">
      <c r="A9" s="2"/>
    </row>
    <row r="10" spans="1:7" ht="75" x14ac:dyDescent="0.2">
      <c r="A10" s="4" t="s">
        <v>32</v>
      </c>
      <c r="B10" s="4" t="s">
        <v>33</v>
      </c>
      <c r="C10" s="15" t="s">
        <v>29</v>
      </c>
      <c r="D10" s="15" t="s">
        <v>23</v>
      </c>
      <c r="E10" s="15" t="s">
        <v>25</v>
      </c>
      <c r="F10" s="13" t="s">
        <v>30</v>
      </c>
      <c r="G10" s="13" t="s">
        <v>31</v>
      </c>
    </row>
    <row r="11" spans="1:7" ht="56.25" x14ac:dyDescent="0.2">
      <c r="A11" s="4" t="s">
        <v>3</v>
      </c>
      <c r="B11" s="5" t="s">
        <v>4</v>
      </c>
      <c r="C11" s="16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ht="37.5" x14ac:dyDescent="0.2">
      <c r="A12" s="6" t="s">
        <v>5</v>
      </c>
      <c r="B12" s="7" t="s">
        <v>6</v>
      </c>
      <c r="C12" s="16">
        <f>C20+C16</f>
        <v>0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 x14ac:dyDescent="0.2">
      <c r="A13" s="6" t="s">
        <v>7</v>
      </c>
      <c r="B13" s="7" t="s">
        <v>8</v>
      </c>
      <c r="C13" s="16">
        <f t="shared" ref="C13:G15" si="0">C14</f>
        <v>-14173705</v>
      </c>
      <c r="D13" s="14" t="e">
        <f t="shared" si="0"/>
        <v>#REF!</v>
      </c>
      <c r="E13" s="14" t="e">
        <f t="shared" si="0"/>
        <v>#REF!</v>
      </c>
      <c r="F13" s="16">
        <f>F14</f>
        <v>-11397900</v>
      </c>
      <c r="G13" s="16">
        <f t="shared" si="0"/>
        <v>-11251900</v>
      </c>
    </row>
    <row r="14" spans="1:7" ht="37.5" x14ac:dyDescent="0.2">
      <c r="A14" s="6" t="s">
        <v>9</v>
      </c>
      <c r="B14" s="7" t="s">
        <v>10</v>
      </c>
      <c r="C14" s="16">
        <f t="shared" si="0"/>
        <v>-14173705</v>
      </c>
      <c r="D14" s="14" t="e">
        <f t="shared" si="0"/>
        <v>#REF!</v>
      </c>
      <c r="E14" s="14" t="e">
        <f t="shared" si="0"/>
        <v>#REF!</v>
      </c>
      <c r="F14" s="16">
        <f t="shared" si="0"/>
        <v>-11397900</v>
      </c>
      <c r="G14" s="16">
        <f t="shared" si="0"/>
        <v>-11251900</v>
      </c>
    </row>
    <row r="15" spans="1:7" ht="37.5" x14ac:dyDescent="0.2">
      <c r="A15" s="6" t="s">
        <v>11</v>
      </c>
      <c r="B15" s="7" t="s">
        <v>12</v>
      </c>
      <c r="C15" s="16">
        <f t="shared" si="0"/>
        <v>-14173705</v>
      </c>
      <c r="D15" s="14" t="e">
        <f t="shared" si="0"/>
        <v>#REF!</v>
      </c>
      <c r="E15" s="14" t="e">
        <f t="shared" si="0"/>
        <v>#REF!</v>
      </c>
      <c r="F15" s="16">
        <f t="shared" si="0"/>
        <v>-11397900</v>
      </c>
      <c r="G15" s="16">
        <f t="shared" si="0"/>
        <v>-11251900</v>
      </c>
    </row>
    <row r="16" spans="1:7" ht="37.5" x14ac:dyDescent="0.2">
      <c r="A16" s="6" t="s">
        <v>13</v>
      </c>
      <c r="B16" s="7" t="s">
        <v>14</v>
      </c>
      <c r="C16" s="16">
        <v>-14173705</v>
      </c>
      <c r="D16" s="14" t="e">
        <f>-#REF!</f>
        <v>#REF!</v>
      </c>
      <c r="E16" s="14" t="e">
        <f>-#REF!</f>
        <v>#REF!</v>
      </c>
      <c r="F16" s="16">
        <v>-11397900</v>
      </c>
      <c r="G16" s="16">
        <v>-11251900</v>
      </c>
    </row>
    <row r="17" spans="1:7" ht="18.75" x14ac:dyDescent="0.2">
      <c r="A17" s="6" t="s">
        <v>15</v>
      </c>
      <c r="B17" s="7" t="s">
        <v>16</v>
      </c>
      <c r="C17" s="16">
        <f>C18</f>
        <v>14173705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11397900</v>
      </c>
      <c r="G17" s="16">
        <f t="shared" si="1"/>
        <v>11251900</v>
      </c>
    </row>
    <row r="18" spans="1:7" ht="37.5" x14ac:dyDescent="0.2">
      <c r="A18" s="6" t="s">
        <v>17</v>
      </c>
      <c r="B18" s="7" t="s">
        <v>18</v>
      </c>
      <c r="C18" s="16">
        <f t="shared" si="1"/>
        <v>14173705</v>
      </c>
      <c r="D18" s="14" t="e">
        <f t="shared" si="1"/>
        <v>#REF!</v>
      </c>
      <c r="E18" s="14" t="e">
        <f t="shared" si="1"/>
        <v>#REF!</v>
      </c>
      <c r="F18" s="16">
        <f>F19</f>
        <v>11397900</v>
      </c>
      <c r="G18" s="16">
        <f t="shared" si="1"/>
        <v>11251900</v>
      </c>
    </row>
    <row r="19" spans="1:7" ht="37.5" x14ac:dyDescent="0.2">
      <c r="A19" s="6" t="s">
        <v>19</v>
      </c>
      <c r="B19" s="7" t="s">
        <v>20</v>
      </c>
      <c r="C19" s="16">
        <f t="shared" si="1"/>
        <v>14173705</v>
      </c>
      <c r="D19" s="14" t="e">
        <f t="shared" si="1"/>
        <v>#REF!</v>
      </c>
      <c r="E19" s="14" t="e">
        <f t="shared" si="1"/>
        <v>#REF!</v>
      </c>
      <c r="F19" s="16">
        <f>F20</f>
        <v>11397900</v>
      </c>
      <c r="G19" s="16">
        <f t="shared" si="1"/>
        <v>11251900</v>
      </c>
    </row>
    <row r="20" spans="1:7" ht="37.5" x14ac:dyDescent="0.2">
      <c r="A20" s="6" t="s">
        <v>21</v>
      </c>
      <c r="B20" s="7" t="s">
        <v>22</v>
      </c>
      <c r="C20" s="16">
        <v>14173705</v>
      </c>
      <c r="D20" s="14" t="e">
        <f>#REF!</f>
        <v>#REF!</v>
      </c>
      <c r="E20" s="14" t="e">
        <f>#REF!</f>
        <v>#REF!</v>
      </c>
      <c r="F20" s="16">
        <v>11397900</v>
      </c>
      <c r="G20" s="16">
        <v>11251900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E6"/>
    <mergeCell ref="A7:E7"/>
  </mergeCells>
  <phoneticPr fontId="5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/>
  </sheetViews>
  <sheetFormatPr defaultRowHeight="12.75" x14ac:dyDescent="0.2"/>
  <cols>
    <col min="1" max="1" width="3.5703125" customWidth="1"/>
    <col min="2" max="2" width="32.5703125" customWidth="1"/>
    <col min="3" max="3" width="6.5703125" customWidth="1"/>
    <col min="4" max="4" width="6.42578125" customWidth="1"/>
    <col min="5" max="5" width="12" customWidth="1"/>
    <col min="6" max="6" width="0.140625" hidden="1" customWidth="1"/>
    <col min="7" max="7" width="0.7109375" hidden="1" customWidth="1"/>
    <col min="8" max="8" width="15.140625" customWidth="1"/>
    <col min="9" max="9" width="11.140625" customWidth="1"/>
    <col min="10" max="10" width="11.42578125" customWidth="1"/>
    <col min="257" max="257" width="3.5703125" customWidth="1"/>
    <col min="258" max="258" width="32.5703125" customWidth="1"/>
    <col min="259" max="259" width="6.5703125" customWidth="1"/>
    <col min="260" max="260" width="6.42578125" customWidth="1"/>
    <col min="261" max="261" width="12" customWidth="1"/>
    <col min="262" max="263" width="0" hidden="1" customWidth="1"/>
    <col min="264" max="264" width="15.140625" customWidth="1"/>
    <col min="265" max="265" width="11.140625" customWidth="1"/>
    <col min="266" max="266" width="11.42578125" customWidth="1"/>
    <col min="513" max="513" width="3.5703125" customWidth="1"/>
    <col min="514" max="514" width="32.5703125" customWidth="1"/>
    <col min="515" max="515" width="6.5703125" customWidth="1"/>
    <col min="516" max="516" width="6.42578125" customWidth="1"/>
    <col min="517" max="517" width="12" customWidth="1"/>
    <col min="518" max="519" width="0" hidden="1" customWidth="1"/>
    <col min="520" max="520" width="15.140625" customWidth="1"/>
    <col min="521" max="521" width="11.140625" customWidth="1"/>
    <col min="522" max="522" width="11.42578125" customWidth="1"/>
    <col min="769" max="769" width="3.5703125" customWidth="1"/>
    <col min="770" max="770" width="32.5703125" customWidth="1"/>
    <col min="771" max="771" width="6.5703125" customWidth="1"/>
    <col min="772" max="772" width="6.42578125" customWidth="1"/>
    <col min="773" max="773" width="12" customWidth="1"/>
    <col min="774" max="775" width="0" hidden="1" customWidth="1"/>
    <col min="776" max="776" width="15.140625" customWidth="1"/>
    <col min="777" max="777" width="11.140625" customWidth="1"/>
    <col min="778" max="778" width="11.42578125" customWidth="1"/>
    <col min="1025" max="1025" width="3.5703125" customWidth="1"/>
    <col min="1026" max="1026" width="32.5703125" customWidth="1"/>
    <col min="1027" max="1027" width="6.5703125" customWidth="1"/>
    <col min="1028" max="1028" width="6.42578125" customWidth="1"/>
    <col min="1029" max="1029" width="12" customWidth="1"/>
    <col min="1030" max="1031" width="0" hidden="1" customWidth="1"/>
    <col min="1032" max="1032" width="15.140625" customWidth="1"/>
    <col min="1033" max="1033" width="11.140625" customWidth="1"/>
    <col min="1034" max="1034" width="11.42578125" customWidth="1"/>
    <col min="1281" max="1281" width="3.5703125" customWidth="1"/>
    <col min="1282" max="1282" width="32.5703125" customWidth="1"/>
    <col min="1283" max="1283" width="6.5703125" customWidth="1"/>
    <col min="1284" max="1284" width="6.42578125" customWidth="1"/>
    <col min="1285" max="1285" width="12" customWidth="1"/>
    <col min="1286" max="1287" width="0" hidden="1" customWidth="1"/>
    <col min="1288" max="1288" width="15.140625" customWidth="1"/>
    <col min="1289" max="1289" width="11.140625" customWidth="1"/>
    <col min="1290" max="1290" width="11.42578125" customWidth="1"/>
    <col min="1537" max="1537" width="3.5703125" customWidth="1"/>
    <col min="1538" max="1538" width="32.5703125" customWidth="1"/>
    <col min="1539" max="1539" width="6.5703125" customWidth="1"/>
    <col min="1540" max="1540" width="6.42578125" customWidth="1"/>
    <col min="1541" max="1541" width="12" customWidth="1"/>
    <col min="1542" max="1543" width="0" hidden="1" customWidth="1"/>
    <col min="1544" max="1544" width="15.140625" customWidth="1"/>
    <col min="1545" max="1545" width="11.140625" customWidth="1"/>
    <col min="1546" max="1546" width="11.42578125" customWidth="1"/>
    <col min="1793" max="1793" width="3.5703125" customWidth="1"/>
    <col min="1794" max="1794" width="32.5703125" customWidth="1"/>
    <col min="1795" max="1795" width="6.5703125" customWidth="1"/>
    <col min="1796" max="1796" width="6.42578125" customWidth="1"/>
    <col min="1797" max="1797" width="12" customWidth="1"/>
    <col min="1798" max="1799" width="0" hidden="1" customWidth="1"/>
    <col min="1800" max="1800" width="15.140625" customWidth="1"/>
    <col min="1801" max="1801" width="11.140625" customWidth="1"/>
    <col min="1802" max="1802" width="11.42578125" customWidth="1"/>
    <col min="2049" max="2049" width="3.5703125" customWidth="1"/>
    <col min="2050" max="2050" width="32.5703125" customWidth="1"/>
    <col min="2051" max="2051" width="6.5703125" customWidth="1"/>
    <col min="2052" max="2052" width="6.42578125" customWidth="1"/>
    <col min="2053" max="2053" width="12" customWidth="1"/>
    <col min="2054" max="2055" width="0" hidden="1" customWidth="1"/>
    <col min="2056" max="2056" width="15.140625" customWidth="1"/>
    <col min="2057" max="2057" width="11.140625" customWidth="1"/>
    <col min="2058" max="2058" width="11.42578125" customWidth="1"/>
    <col min="2305" max="2305" width="3.5703125" customWidth="1"/>
    <col min="2306" max="2306" width="32.5703125" customWidth="1"/>
    <col min="2307" max="2307" width="6.5703125" customWidth="1"/>
    <col min="2308" max="2308" width="6.42578125" customWidth="1"/>
    <col min="2309" max="2309" width="12" customWidth="1"/>
    <col min="2310" max="2311" width="0" hidden="1" customWidth="1"/>
    <col min="2312" max="2312" width="15.140625" customWidth="1"/>
    <col min="2313" max="2313" width="11.140625" customWidth="1"/>
    <col min="2314" max="2314" width="11.42578125" customWidth="1"/>
    <col min="2561" max="2561" width="3.5703125" customWidth="1"/>
    <col min="2562" max="2562" width="32.5703125" customWidth="1"/>
    <col min="2563" max="2563" width="6.5703125" customWidth="1"/>
    <col min="2564" max="2564" width="6.42578125" customWidth="1"/>
    <col min="2565" max="2565" width="12" customWidth="1"/>
    <col min="2566" max="2567" width="0" hidden="1" customWidth="1"/>
    <col min="2568" max="2568" width="15.140625" customWidth="1"/>
    <col min="2569" max="2569" width="11.140625" customWidth="1"/>
    <col min="2570" max="2570" width="11.42578125" customWidth="1"/>
    <col min="2817" max="2817" width="3.5703125" customWidth="1"/>
    <col min="2818" max="2818" width="32.5703125" customWidth="1"/>
    <col min="2819" max="2819" width="6.5703125" customWidth="1"/>
    <col min="2820" max="2820" width="6.42578125" customWidth="1"/>
    <col min="2821" max="2821" width="12" customWidth="1"/>
    <col min="2822" max="2823" width="0" hidden="1" customWidth="1"/>
    <col min="2824" max="2824" width="15.140625" customWidth="1"/>
    <col min="2825" max="2825" width="11.140625" customWidth="1"/>
    <col min="2826" max="2826" width="11.42578125" customWidth="1"/>
    <col min="3073" max="3073" width="3.5703125" customWidth="1"/>
    <col min="3074" max="3074" width="32.5703125" customWidth="1"/>
    <col min="3075" max="3075" width="6.5703125" customWidth="1"/>
    <col min="3076" max="3076" width="6.42578125" customWidth="1"/>
    <col min="3077" max="3077" width="12" customWidth="1"/>
    <col min="3078" max="3079" width="0" hidden="1" customWidth="1"/>
    <col min="3080" max="3080" width="15.140625" customWidth="1"/>
    <col min="3081" max="3081" width="11.140625" customWidth="1"/>
    <col min="3082" max="3082" width="11.42578125" customWidth="1"/>
    <col min="3329" max="3329" width="3.5703125" customWidth="1"/>
    <col min="3330" max="3330" width="32.5703125" customWidth="1"/>
    <col min="3331" max="3331" width="6.5703125" customWidth="1"/>
    <col min="3332" max="3332" width="6.42578125" customWidth="1"/>
    <col min="3333" max="3333" width="12" customWidth="1"/>
    <col min="3334" max="3335" width="0" hidden="1" customWidth="1"/>
    <col min="3336" max="3336" width="15.140625" customWidth="1"/>
    <col min="3337" max="3337" width="11.140625" customWidth="1"/>
    <col min="3338" max="3338" width="11.42578125" customWidth="1"/>
    <col min="3585" max="3585" width="3.5703125" customWidth="1"/>
    <col min="3586" max="3586" width="32.5703125" customWidth="1"/>
    <col min="3587" max="3587" width="6.5703125" customWidth="1"/>
    <col min="3588" max="3588" width="6.42578125" customWidth="1"/>
    <col min="3589" max="3589" width="12" customWidth="1"/>
    <col min="3590" max="3591" width="0" hidden="1" customWidth="1"/>
    <col min="3592" max="3592" width="15.140625" customWidth="1"/>
    <col min="3593" max="3593" width="11.140625" customWidth="1"/>
    <col min="3594" max="3594" width="11.42578125" customWidth="1"/>
    <col min="3841" max="3841" width="3.5703125" customWidth="1"/>
    <col min="3842" max="3842" width="32.5703125" customWidth="1"/>
    <col min="3843" max="3843" width="6.5703125" customWidth="1"/>
    <col min="3844" max="3844" width="6.42578125" customWidth="1"/>
    <col min="3845" max="3845" width="12" customWidth="1"/>
    <col min="3846" max="3847" width="0" hidden="1" customWidth="1"/>
    <col min="3848" max="3848" width="15.140625" customWidth="1"/>
    <col min="3849" max="3849" width="11.140625" customWidth="1"/>
    <col min="3850" max="3850" width="11.42578125" customWidth="1"/>
    <col min="4097" max="4097" width="3.5703125" customWidth="1"/>
    <col min="4098" max="4098" width="32.5703125" customWidth="1"/>
    <col min="4099" max="4099" width="6.5703125" customWidth="1"/>
    <col min="4100" max="4100" width="6.42578125" customWidth="1"/>
    <col min="4101" max="4101" width="12" customWidth="1"/>
    <col min="4102" max="4103" width="0" hidden="1" customWidth="1"/>
    <col min="4104" max="4104" width="15.140625" customWidth="1"/>
    <col min="4105" max="4105" width="11.140625" customWidth="1"/>
    <col min="4106" max="4106" width="11.42578125" customWidth="1"/>
    <col min="4353" max="4353" width="3.5703125" customWidth="1"/>
    <col min="4354" max="4354" width="32.5703125" customWidth="1"/>
    <col min="4355" max="4355" width="6.5703125" customWidth="1"/>
    <col min="4356" max="4356" width="6.42578125" customWidth="1"/>
    <col min="4357" max="4357" width="12" customWidth="1"/>
    <col min="4358" max="4359" width="0" hidden="1" customWidth="1"/>
    <col min="4360" max="4360" width="15.140625" customWidth="1"/>
    <col min="4361" max="4361" width="11.140625" customWidth="1"/>
    <col min="4362" max="4362" width="11.42578125" customWidth="1"/>
    <col min="4609" max="4609" width="3.5703125" customWidth="1"/>
    <col min="4610" max="4610" width="32.5703125" customWidth="1"/>
    <col min="4611" max="4611" width="6.5703125" customWidth="1"/>
    <col min="4612" max="4612" width="6.42578125" customWidth="1"/>
    <col min="4613" max="4613" width="12" customWidth="1"/>
    <col min="4614" max="4615" width="0" hidden="1" customWidth="1"/>
    <col min="4616" max="4616" width="15.140625" customWidth="1"/>
    <col min="4617" max="4617" width="11.140625" customWidth="1"/>
    <col min="4618" max="4618" width="11.42578125" customWidth="1"/>
    <col min="4865" max="4865" width="3.5703125" customWidth="1"/>
    <col min="4866" max="4866" width="32.5703125" customWidth="1"/>
    <col min="4867" max="4867" width="6.5703125" customWidth="1"/>
    <col min="4868" max="4868" width="6.42578125" customWidth="1"/>
    <col min="4869" max="4869" width="12" customWidth="1"/>
    <col min="4870" max="4871" width="0" hidden="1" customWidth="1"/>
    <col min="4872" max="4872" width="15.140625" customWidth="1"/>
    <col min="4873" max="4873" width="11.140625" customWidth="1"/>
    <col min="4874" max="4874" width="11.42578125" customWidth="1"/>
    <col min="5121" max="5121" width="3.5703125" customWidth="1"/>
    <col min="5122" max="5122" width="32.5703125" customWidth="1"/>
    <col min="5123" max="5123" width="6.5703125" customWidth="1"/>
    <col min="5124" max="5124" width="6.42578125" customWidth="1"/>
    <col min="5125" max="5125" width="12" customWidth="1"/>
    <col min="5126" max="5127" width="0" hidden="1" customWidth="1"/>
    <col min="5128" max="5128" width="15.140625" customWidth="1"/>
    <col min="5129" max="5129" width="11.140625" customWidth="1"/>
    <col min="5130" max="5130" width="11.42578125" customWidth="1"/>
    <col min="5377" max="5377" width="3.5703125" customWidth="1"/>
    <col min="5378" max="5378" width="32.5703125" customWidth="1"/>
    <col min="5379" max="5379" width="6.5703125" customWidth="1"/>
    <col min="5380" max="5380" width="6.42578125" customWidth="1"/>
    <col min="5381" max="5381" width="12" customWidth="1"/>
    <col min="5382" max="5383" width="0" hidden="1" customWidth="1"/>
    <col min="5384" max="5384" width="15.140625" customWidth="1"/>
    <col min="5385" max="5385" width="11.140625" customWidth="1"/>
    <col min="5386" max="5386" width="11.42578125" customWidth="1"/>
    <col min="5633" max="5633" width="3.5703125" customWidth="1"/>
    <col min="5634" max="5634" width="32.5703125" customWidth="1"/>
    <col min="5635" max="5635" width="6.5703125" customWidth="1"/>
    <col min="5636" max="5636" width="6.42578125" customWidth="1"/>
    <col min="5637" max="5637" width="12" customWidth="1"/>
    <col min="5638" max="5639" width="0" hidden="1" customWidth="1"/>
    <col min="5640" max="5640" width="15.140625" customWidth="1"/>
    <col min="5641" max="5641" width="11.140625" customWidth="1"/>
    <col min="5642" max="5642" width="11.42578125" customWidth="1"/>
    <col min="5889" max="5889" width="3.5703125" customWidth="1"/>
    <col min="5890" max="5890" width="32.5703125" customWidth="1"/>
    <col min="5891" max="5891" width="6.5703125" customWidth="1"/>
    <col min="5892" max="5892" width="6.42578125" customWidth="1"/>
    <col min="5893" max="5893" width="12" customWidth="1"/>
    <col min="5894" max="5895" width="0" hidden="1" customWidth="1"/>
    <col min="5896" max="5896" width="15.140625" customWidth="1"/>
    <col min="5897" max="5897" width="11.140625" customWidth="1"/>
    <col min="5898" max="5898" width="11.42578125" customWidth="1"/>
    <col min="6145" max="6145" width="3.5703125" customWidth="1"/>
    <col min="6146" max="6146" width="32.5703125" customWidth="1"/>
    <col min="6147" max="6147" width="6.5703125" customWidth="1"/>
    <col min="6148" max="6148" width="6.42578125" customWidth="1"/>
    <col min="6149" max="6149" width="12" customWidth="1"/>
    <col min="6150" max="6151" width="0" hidden="1" customWidth="1"/>
    <col min="6152" max="6152" width="15.140625" customWidth="1"/>
    <col min="6153" max="6153" width="11.140625" customWidth="1"/>
    <col min="6154" max="6154" width="11.42578125" customWidth="1"/>
    <col min="6401" max="6401" width="3.5703125" customWidth="1"/>
    <col min="6402" max="6402" width="32.5703125" customWidth="1"/>
    <col min="6403" max="6403" width="6.5703125" customWidth="1"/>
    <col min="6404" max="6404" width="6.42578125" customWidth="1"/>
    <col min="6405" max="6405" width="12" customWidth="1"/>
    <col min="6406" max="6407" width="0" hidden="1" customWidth="1"/>
    <col min="6408" max="6408" width="15.140625" customWidth="1"/>
    <col min="6409" max="6409" width="11.140625" customWidth="1"/>
    <col min="6410" max="6410" width="11.42578125" customWidth="1"/>
    <col min="6657" max="6657" width="3.5703125" customWidth="1"/>
    <col min="6658" max="6658" width="32.5703125" customWidth="1"/>
    <col min="6659" max="6659" width="6.5703125" customWidth="1"/>
    <col min="6660" max="6660" width="6.42578125" customWidth="1"/>
    <col min="6661" max="6661" width="12" customWidth="1"/>
    <col min="6662" max="6663" width="0" hidden="1" customWidth="1"/>
    <col min="6664" max="6664" width="15.140625" customWidth="1"/>
    <col min="6665" max="6665" width="11.140625" customWidth="1"/>
    <col min="6666" max="6666" width="11.42578125" customWidth="1"/>
    <col min="6913" max="6913" width="3.5703125" customWidth="1"/>
    <col min="6914" max="6914" width="32.5703125" customWidth="1"/>
    <col min="6915" max="6915" width="6.5703125" customWidth="1"/>
    <col min="6916" max="6916" width="6.42578125" customWidth="1"/>
    <col min="6917" max="6917" width="12" customWidth="1"/>
    <col min="6918" max="6919" width="0" hidden="1" customWidth="1"/>
    <col min="6920" max="6920" width="15.140625" customWidth="1"/>
    <col min="6921" max="6921" width="11.140625" customWidth="1"/>
    <col min="6922" max="6922" width="11.42578125" customWidth="1"/>
    <col min="7169" max="7169" width="3.5703125" customWidth="1"/>
    <col min="7170" max="7170" width="32.5703125" customWidth="1"/>
    <col min="7171" max="7171" width="6.5703125" customWidth="1"/>
    <col min="7172" max="7172" width="6.42578125" customWidth="1"/>
    <col min="7173" max="7173" width="12" customWidth="1"/>
    <col min="7174" max="7175" width="0" hidden="1" customWidth="1"/>
    <col min="7176" max="7176" width="15.140625" customWidth="1"/>
    <col min="7177" max="7177" width="11.140625" customWidth="1"/>
    <col min="7178" max="7178" width="11.42578125" customWidth="1"/>
    <col min="7425" max="7425" width="3.5703125" customWidth="1"/>
    <col min="7426" max="7426" width="32.5703125" customWidth="1"/>
    <col min="7427" max="7427" width="6.5703125" customWidth="1"/>
    <col min="7428" max="7428" width="6.42578125" customWidth="1"/>
    <col min="7429" max="7429" width="12" customWidth="1"/>
    <col min="7430" max="7431" width="0" hidden="1" customWidth="1"/>
    <col min="7432" max="7432" width="15.140625" customWidth="1"/>
    <col min="7433" max="7433" width="11.140625" customWidth="1"/>
    <col min="7434" max="7434" width="11.42578125" customWidth="1"/>
    <col min="7681" max="7681" width="3.5703125" customWidth="1"/>
    <col min="7682" max="7682" width="32.5703125" customWidth="1"/>
    <col min="7683" max="7683" width="6.5703125" customWidth="1"/>
    <col min="7684" max="7684" width="6.42578125" customWidth="1"/>
    <col min="7685" max="7685" width="12" customWidth="1"/>
    <col min="7686" max="7687" width="0" hidden="1" customWidth="1"/>
    <col min="7688" max="7688" width="15.140625" customWidth="1"/>
    <col min="7689" max="7689" width="11.140625" customWidth="1"/>
    <col min="7690" max="7690" width="11.42578125" customWidth="1"/>
    <col min="7937" max="7937" width="3.5703125" customWidth="1"/>
    <col min="7938" max="7938" width="32.5703125" customWidth="1"/>
    <col min="7939" max="7939" width="6.5703125" customWidth="1"/>
    <col min="7940" max="7940" width="6.42578125" customWidth="1"/>
    <col min="7941" max="7941" width="12" customWidth="1"/>
    <col min="7942" max="7943" width="0" hidden="1" customWidth="1"/>
    <col min="7944" max="7944" width="15.140625" customWidth="1"/>
    <col min="7945" max="7945" width="11.140625" customWidth="1"/>
    <col min="7946" max="7946" width="11.42578125" customWidth="1"/>
    <col min="8193" max="8193" width="3.5703125" customWidth="1"/>
    <col min="8194" max="8194" width="32.5703125" customWidth="1"/>
    <col min="8195" max="8195" width="6.5703125" customWidth="1"/>
    <col min="8196" max="8196" width="6.42578125" customWidth="1"/>
    <col min="8197" max="8197" width="12" customWidth="1"/>
    <col min="8198" max="8199" width="0" hidden="1" customWidth="1"/>
    <col min="8200" max="8200" width="15.140625" customWidth="1"/>
    <col min="8201" max="8201" width="11.140625" customWidth="1"/>
    <col min="8202" max="8202" width="11.42578125" customWidth="1"/>
    <col min="8449" max="8449" width="3.5703125" customWidth="1"/>
    <col min="8450" max="8450" width="32.5703125" customWidth="1"/>
    <col min="8451" max="8451" width="6.5703125" customWidth="1"/>
    <col min="8452" max="8452" width="6.42578125" customWidth="1"/>
    <col min="8453" max="8453" width="12" customWidth="1"/>
    <col min="8454" max="8455" width="0" hidden="1" customWidth="1"/>
    <col min="8456" max="8456" width="15.140625" customWidth="1"/>
    <col min="8457" max="8457" width="11.140625" customWidth="1"/>
    <col min="8458" max="8458" width="11.42578125" customWidth="1"/>
    <col min="8705" max="8705" width="3.5703125" customWidth="1"/>
    <col min="8706" max="8706" width="32.5703125" customWidth="1"/>
    <col min="8707" max="8707" width="6.5703125" customWidth="1"/>
    <col min="8708" max="8708" width="6.42578125" customWidth="1"/>
    <col min="8709" max="8709" width="12" customWidth="1"/>
    <col min="8710" max="8711" width="0" hidden="1" customWidth="1"/>
    <col min="8712" max="8712" width="15.140625" customWidth="1"/>
    <col min="8713" max="8713" width="11.140625" customWidth="1"/>
    <col min="8714" max="8714" width="11.42578125" customWidth="1"/>
    <col min="8961" max="8961" width="3.5703125" customWidth="1"/>
    <col min="8962" max="8962" width="32.5703125" customWidth="1"/>
    <col min="8963" max="8963" width="6.5703125" customWidth="1"/>
    <col min="8964" max="8964" width="6.42578125" customWidth="1"/>
    <col min="8965" max="8965" width="12" customWidth="1"/>
    <col min="8966" max="8967" width="0" hidden="1" customWidth="1"/>
    <col min="8968" max="8968" width="15.140625" customWidth="1"/>
    <col min="8969" max="8969" width="11.140625" customWidth="1"/>
    <col min="8970" max="8970" width="11.42578125" customWidth="1"/>
    <col min="9217" max="9217" width="3.5703125" customWidth="1"/>
    <col min="9218" max="9218" width="32.5703125" customWidth="1"/>
    <col min="9219" max="9219" width="6.5703125" customWidth="1"/>
    <col min="9220" max="9220" width="6.42578125" customWidth="1"/>
    <col min="9221" max="9221" width="12" customWidth="1"/>
    <col min="9222" max="9223" width="0" hidden="1" customWidth="1"/>
    <col min="9224" max="9224" width="15.140625" customWidth="1"/>
    <col min="9225" max="9225" width="11.140625" customWidth="1"/>
    <col min="9226" max="9226" width="11.42578125" customWidth="1"/>
    <col min="9473" max="9473" width="3.5703125" customWidth="1"/>
    <col min="9474" max="9474" width="32.5703125" customWidth="1"/>
    <col min="9475" max="9475" width="6.5703125" customWidth="1"/>
    <col min="9476" max="9476" width="6.42578125" customWidth="1"/>
    <col min="9477" max="9477" width="12" customWidth="1"/>
    <col min="9478" max="9479" width="0" hidden="1" customWidth="1"/>
    <col min="9480" max="9480" width="15.140625" customWidth="1"/>
    <col min="9481" max="9481" width="11.140625" customWidth="1"/>
    <col min="9482" max="9482" width="11.42578125" customWidth="1"/>
    <col min="9729" max="9729" width="3.5703125" customWidth="1"/>
    <col min="9730" max="9730" width="32.5703125" customWidth="1"/>
    <col min="9731" max="9731" width="6.5703125" customWidth="1"/>
    <col min="9732" max="9732" width="6.42578125" customWidth="1"/>
    <col min="9733" max="9733" width="12" customWidth="1"/>
    <col min="9734" max="9735" width="0" hidden="1" customWidth="1"/>
    <col min="9736" max="9736" width="15.140625" customWidth="1"/>
    <col min="9737" max="9737" width="11.140625" customWidth="1"/>
    <col min="9738" max="9738" width="11.42578125" customWidth="1"/>
    <col min="9985" max="9985" width="3.5703125" customWidth="1"/>
    <col min="9986" max="9986" width="32.5703125" customWidth="1"/>
    <col min="9987" max="9987" width="6.5703125" customWidth="1"/>
    <col min="9988" max="9988" width="6.42578125" customWidth="1"/>
    <col min="9989" max="9989" width="12" customWidth="1"/>
    <col min="9990" max="9991" width="0" hidden="1" customWidth="1"/>
    <col min="9992" max="9992" width="15.140625" customWidth="1"/>
    <col min="9993" max="9993" width="11.140625" customWidth="1"/>
    <col min="9994" max="9994" width="11.42578125" customWidth="1"/>
    <col min="10241" max="10241" width="3.5703125" customWidth="1"/>
    <col min="10242" max="10242" width="32.5703125" customWidth="1"/>
    <col min="10243" max="10243" width="6.5703125" customWidth="1"/>
    <col min="10244" max="10244" width="6.42578125" customWidth="1"/>
    <col min="10245" max="10245" width="12" customWidth="1"/>
    <col min="10246" max="10247" width="0" hidden="1" customWidth="1"/>
    <col min="10248" max="10248" width="15.140625" customWidth="1"/>
    <col min="10249" max="10249" width="11.140625" customWidth="1"/>
    <col min="10250" max="10250" width="11.42578125" customWidth="1"/>
    <col min="10497" max="10497" width="3.5703125" customWidth="1"/>
    <col min="10498" max="10498" width="32.5703125" customWidth="1"/>
    <col min="10499" max="10499" width="6.5703125" customWidth="1"/>
    <col min="10500" max="10500" width="6.42578125" customWidth="1"/>
    <col min="10501" max="10501" width="12" customWidth="1"/>
    <col min="10502" max="10503" width="0" hidden="1" customWidth="1"/>
    <col min="10504" max="10504" width="15.140625" customWidth="1"/>
    <col min="10505" max="10505" width="11.140625" customWidth="1"/>
    <col min="10506" max="10506" width="11.42578125" customWidth="1"/>
    <col min="10753" max="10753" width="3.5703125" customWidth="1"/>
    <col min="10754" max="10754" width="32.5703125" customWidth="1"/>
    <col min="10755" max="10755" width="6.5703125" customWidth="1"/>
    <col min="10756" max="10756" width="6.42578125" customWidth="1"/>
    <col min="10757" max="10757" width="12" customWidth="1"/>
    <col min="10758" max="10759" width="0" hidden="1" customWidth="1"/>
    <col min="10760" max="10760" width="15.140625" customWidth="1"/>
    <col min="10761" max="10761" width="11.140625" customWidth="1"/>
    <col min="10762" max="10762" width="11.42578125" customWidth="1"/>
    <col min="11009" max="11009" width="3.5703125" customWidth="1"/>
    <col min="11010" max="11010" width="32.5703125" customWidth="1"/>
    <col min="11011" max="11011" width="6.5703125" customWidth="1"/>
    <col min="11012" max="11012" width="6.42578125" customWidth="1"/>
    <col min="11013" max="11013" width="12" customWidth="1"/>
    <col min="11014" max="11015" width="0" hidden="1" customWidth="1"/>
    <col min="11016" max="11016" width="15.140625" customWidth="1"/>
    <col min="11017" max="11017" width="11.140625" customWidth="1"/>
    <col min="11018" max="11018" width="11.42578125" customWidth="1"/>
    <col min="11265" max="11265" width="3.5703125" customWidth="1"/>
    <col min="11266" max="11266" width="32.5703125" customWidth="1"/>
    <col min="11267" max="11267" width="6.5703125" customWidth="1"/>
    <col min="11268" max="11268" width="6.42578125" customWidth="1"/>
    <col min="11269" max="11269" width="12" customWidth="1"/>
    <col min="11270" max="11271" width="0" hidden="1" customWidth="1"/>
    <col min="11272" max="11272" width="15.140625" customWidth="1"/>
    <col min="11273" max="11273" width="11.140625" customWidth="1"/>
    <col min="11274" max="11274" width="11.42578125" customWidth="1"/>
    <col min="11521" max="11521" width="3.5703125" customWidth="1"/>
    <col min="11522" max="11522" width="32.5703125" customWidth="1"/>
    <col min="11523" max="11523" width="6.5703125" customWidth="1"/>
    <col min="11524" max="11524" width="6.42578125" customWidth="1"/>
    <col min="11525" max="11525" width="12" customWidth="1"/>
    <col min="11526" max="11527" width="0" hidden="1" customWidth="1"/>
    <col min="11528" max="11528" width="15.140625" customWidth="1"/>
    <col min="11529" max="11529" width="11.140625" customWidth="1"/>
    <col min="11530" max="11530" width="11.42578125" customWidth="1"/>
    <col min="11777" max="11777" width="3.5703125" customWidth="1"/>
    <col min="11778" max="11778" width="32.5703125" customWidth="1"/>
    <col min="11779" max="11779" width="6.5703125" customWidth="1"/>
    <col min="11780" max="11780" width="6.42578125" customWidth="1"/>
    <col min="11781" max="11781" width="12" customWidth="1"/>
    <col min="11782" max="11783" width="0" hidden="1" customWidth="1"/>
    <col min="11784" max="11784" width="15.140625" customWidth="1"/>
    <col min="11785" max="11785" width="11.140625" customWidth="1"/>
    <col min="11786" max="11786" width="11.42578125" customWidth="1"/>
    <col min="12033" max="12033" width="3.5703125" customWidth="1"/>
    <col min="12034" max="12034" width="32.5703125" customWidth="1"/>
    <col min="12035" max="12035" width="6.5703125" customWidth="1"/>
    <col min="12036" max="12036" width="6.42578125" customWidth="1"/>
    <col min="12037" max="12037" width="12" customWidth="1"/>
    <col min="12038" max="12039" width="0" hidden="1" customWidth="1"/>
    <col min="12040" max="12040" width="15.140625" customWidth="1"/>
    <col min="12041" max="12041" width="11.140625" customWidth="1"/>
    <col min="12042" max="12042" width="11.42578125" customWidth="1"/>
    <col min="12289" max="12289" width="3.5703125" customWidth="1"/>
    <col min="12290" max="12290" width="32.5703125" customWidth="1"/>
    <col min="12291" max="12291" width="6.5703125" customWidth="1"/>
    <col min="12292" max="12292" width="6.42578125" customWidth="1"/>
    <col min="12293" max="12293" width="12" customWidth="1"/>
    <col min="12294" max="12295" width="0" hidden="1" customWidth="1"/>
    <col min="12296" max="12296" width="15.140625" customWidth="1"/>
    <col min="12297" max="12297" width="11.140625" customWidth="1"/>
    <col min="12298" max="12298" width="11.42578125" customWidth="1"/>
    <col min="12545" max="12545" width="3.5703125" customWidth="1"/>
    <col min="12546" max="12546" width="32.5703125" customWidth="1"/>
    <col min="12547" max="12547" width="6.5703125" customWidth="1"/>
    <col min="12548" max="12548" width="6.42578125" customWidth="1"/>
    <col min="12549" max="12549" width="12" customWidth="1"/>
    <col min="12550" max="12551" width="0" hidden="1" customWidth="1"/>
    <col min="12552" max="12552" width="15.140625" customWidth="1"/>
    <col min="12553" max="12553" width="11.140625" customWidth="1"/>
    <col min="12554" max="12554" width="11.42578125" customWidth="1"/>
    <col min="12801" max="12801" width="3.5703125" customWidth="1"/>
    <col min="12802" max="12802" width="32.5703125" customWidth="1"/>
    <col min="12803" max="12803" width="6.5703125" customWidth="1"/>
    <col min="12804" max="12804" width="6.42578125" customWidth="1"/>
    <col min="12805" max="12805" width="12" customWidth="1"/>
    <col min="12806" max="12807" width="0" hidden="1" customWidth="1"/>
    <col min="12808" max="12808" width="15.140625" customWidth="1"/>
    <col min="12809" max="12809" width="11.140625" customWidth="1"/>
    <col min="12810" max="12810" width="11.42578125" customWidth="1"/>
    <col min="13057" max="13057" width="3.5703125" customWidth="1"/>
    <col min="13058" max="13058" width="32.5703125" customWidth="1"/>
    <col min="13059" max="13059" width="6.5703125" customWidth="1"/>
    <col min="13060" max="13060" width="6.42578125" customWidth="1"/>
    <col min="13061" max="13061" width="12" customWidth="1"/>
    <col min="13062" max="13063" width="0" hidden="1" customWidth="1"/>
    <col min="13064" max="13064" width="15.140625" customWidth="1"/>
    <col min="13065" max="13065" width="11.140625" customWidth="1"/>
    <col min="13066" max="13066" width="11.42578125" customWidth="1"/>
    <col min="13313" max="13313" width="3.5703125" customWidth="1"/>
    <col min="13314" max="13314" width="32.5703125" customWidth="1"/>
    <col min="13315" max="13315" width="6.5703125" customWidth="1"/>
    <col min="13316" max="13316" width="6.42578125" customWidth="1"/>
    <col min="13317" max="13317" width="12" customWidth="1"/>
    <col min="13318" max="13319" width="0" hidden="1" customWidth="1"/>
    <col min="13320" max="13320" width="15.140625" customWidth="1"/>
    <col min="13321" max="13321" width="11.140625" customWidth="1"/>
    <col min="13322" max="13322" width="11.42578125" customWidth="1"/>
    <col min="13569" max="13569" width="3.5703125" customWidth="1"/>
    <col min="13570" max="13570" width="32.5703125" customWidth="1"/>
    <col min="13571" max="13571" width="6.5703125" customWidth="1"/>
    <col min="13572" max="13572" width="6.42578125" customWidth="1"/>
    <col min="13573" max="13573" width="12" customWidth="1"/>
    <col min="13574" max="13575" width="0" hidden="1" customWidth="1"/>
    <col min="13576" max="13576" width="15.140625" customWidth="1"/>
    <col min="13577" max="13577" width="11.140625" customWidth="1"/>
    <col min="13578" max="13578" width="11.42578125" customWidth="1"/>
    <col min="13825" max="13825" width="3.5703125" customWidth="1"/>
    <col min="13826" max="13826" width="32.5703125" customWidth="1"/>
    <col min="13827" max="13827" width="6.5703125" customWidth="1"/>
    <col min="13828" max="13828" width="6.42578125" customWidth="1"/>
    <col min="13829" max="13829" width="12" customWidth="1"/>
    <col min="13830" max="13831" width="0" hidden="1" customWidth="1"/>
    <col min="13832" max="13832" width="15.140625" customWidth="1"/>
    <col min="13833" max="13833" width="11.140625" customWidth="1"/>
    <col min="13834" max="13834" width="11.42578125" customWidth="1"/>
    <col min="14081" max="14081" width="3.5703125" customWidth="1"/>
    <col min="14082" max="14082" width="32.5703125" customWidth="1"/>
    <col min="14083" max="14083" width="6.5703125" customWidth="1"/>
    <col min="14084" max="14084" width="6.42578125" customWidth="1"/>
    <col min="14085" max="14085" width="12" customWidth="1"/>
    <col min="14086" max="14087" width="0" hidden="1" customWidth="1"/>
    <col min="14088" max="14088" width="15.140625" customWidth="1"/>
    <col min="14089" max="14089" width="11.140625" customWidth="1"/>
    <col min="14090" max="14090" width="11.42578125" customWidth="1"/>
    <col min="14337" max="14337" width="3.5703125" customWidth="1"/>
    <col min="14338" max="14338" width="32.5703125" customWidth="1"/>
    <col min="14339" max="14339" width="6.5703125" customWidth="1"/>
    <col min="14340" max="14340" width="6.42578125" customWidth="1"/>
    <col min="14341" max="14341" width="12" customWidth="1"/>
    <col min="14342" max="14343" width="0" hidden="1" customWidth="1"/>
    <col min="14344" max="14344" width="15.140625" customWidth="1"/>
    <col min="14345" max="14345" width="11.140625" customWidth="1"/>
    <col min="14346" max="14346" width="11.42578125" customWidth="1"/>
    <col min="14593" max="14593" width="3.5703125" customWidth="1"/>
    <col min="14594" max="14594" width="32.5703125" customWidth="1"/>
    <col min="14595" max="14595" width="6.5703125" customWidth="1"/>
    <col min="14596" max="14596" width="6.42578125" customWidth="1"/>
    <col min="14597" max="14597" width="12" customWidth="1"/>
    <col min="14598" max="14599" width="0" hidden="1" customWidth="1"/>
    <col min="14600" max="14600" width="15.140625" customWidth="1"/>
    <col min="14601" max="14601" width="11.140625" customWidth="1"/>
    <col min="14602" max="14602" width="11.42578125" customWidth="1"/>
    <col min="14849" max="14849" width="3.5703125" customWidth="1"/>
    <col min="14850" max="14850" width="32.5703125" customWidth="1"/>
    <col min="14851" max="14851" width="6.5703125" customWidth="1"/>
    <col min="14852" max="14852" width="6.42578125" customWidth="1"/>
    <col min="14853" max="14853" width="12" customWidth="1"/>
    <col min="14854" max="14855" width="0" hidden="1" customWidth="1"/>
    <col min="14856" max="14856" width="15.140625" customWidth="1"/>
    <col min="14857" max="14857" width="11.140625" customWidth="1"/>
    <col min="14858" max="14858" width="11.42578125" customWidth="1"/>
    <col min="15105" max="15105" width="3.5703125" customWidth="1"/>
    <col min="15106" max="15106" width="32.5703125" customWidth="1"/>
    <col min="15107" max="15107" width="6.5703125" customWidth="1"/>
    <col min="15108" max="15108" width="6.42578125" customWidth="1"/>
    <col min="15109" max="15109" width="12" customWidth="1"/>
    <col min="15110" max="15111" width="0" hidden="1" customWidth="1"/>
    <col min="15112" max="15112" width="15.140625" customWidth="1"/>
    <col min="15113" max="15113" width="11.140625" customWidth="1"/>
    <col min="15114" max="15114" width="11.42578125" customWidth="1"/>
    <col min="15361" max="15361" width="3.5703125" customWidth="1"/>
    <col min="15362" max="15362" width="32.5703125" customWidth="1"/>
    <col min="15363" max="15363" width="6.5703125" customWidth="1"/>
    <col min="15364" max="15364" width="6.42578125" customWidth="1"/>
    <col min="15365" max="15365" width="12" customWidth="1"/>
    <col min="15366" max="15367" width="0" hidden="1" customWidth="1"/>
    <col min="15368" max="15368" width="15.140625" customWidth="1"/>
    <col min="15369" max="15369" width="11.140625" customWidth="1"/>
    <col min="15370" max="15370" width="11.42578125" customWidth="1"/>
    <col min="15617" max="15617" width="3.5703125" customWidth="1"/>
    <col min="15618" max="15618" width="32.5703125" customWidth="1"/>
    <col min="15619" max="15619" width="6.5703125" customWidth="1"/>
    <col min="15620" max="15620" width="6.42578125" customWidth="1"/>
    <col min="15621" max="15621" width="12" customWidth="1"/>
    <col min="15622" max="15623" width="0" hidden="1" customWidth="1"/>
    <col min="15624" max="15624" width="15.140625" customWidth="1"/>
    <col min="15625" max="15625" width="11.140625" customWidth="1"/>
    <col min="15626" max="15626" width="11.42578125" customWidth="1"/>
    <col min="15873" max="15873" width="3.5703125" customWidth="1"/>
    <col min="15874" max="15874" width="32.5703125" customWidth="1"/>
    <col min="15875" max="15875" width="6.5703125" customWidth="1"/>
    <col min="15876" max="15876" width="6.42578125" customWidth="1"/>
    <col min="15877" max="15877" width="12" customWidth="1"/>
    <col min="15878" max="15879" width="0" hidden="1" customWidth="1"/>
    <col min="15880" max="15880" width="15.140625" customWidth="1"/>
    <col min="15881" max="15881" width="11.140625" customWidth="1"/>
    <col min="15882" max="15882" width="11.42578125" customWidth="1"/>
    <col min="16129" max="16129" width="3.5703125" customWidth="1"/>
    <col min="16130" max="16130" width="32.5703125" customWidth="1"/>
    <col min="16131" max="16131" width="6.5703125" customWidth="1"/>
    <col min="16132" max="16132" width="6.42578125" customWidth="1"/>
    <col min="16133" max="16133" width="12" customWidth="1"/>
    <col min="16134" max="16135" width="0" hidden="1" customWidth="1"/>
    <col min="16136" max="16136" width="15.140625" customWidth="1"/>
    <col min="16137" max="16137" width="11.140625" customWidth="1"/>
    <col min="16138" max="16138" width="11.42578125" customWidth="1"/>
  </cols>
  <sheetData>
    <row r="1" spans="1:11" x14ac:dyDescent="0.2">
      <c r="H1" s="124" t="s">
        <v>413</v>
      </c>
    </row>
    <row r="2" spans="1:11" x14ac:dyDescent="0.2">
      <c r="H2" s="124" t="s">
        <v>46</v>
      </c>
    </row>
    <row r="3" spans="1:11" x14ac:dyDescent="0.2">
      <c r="H3" s="124" t="s">
        <v>47</v>
      </c>
    </row>
    <row r="4" spans="1:11" x14ac:dyDescent="0.2">
      <c r="H4" s="128" t="s">
        <v>34</v>
      </c>
    </row>
    <row r="6" spans="1:11" ht="25.5" customHeight="1" x14ac:dyDescent="0.2">
      <c r="A6" s="618" t="s">
        <v>414</v>
      </c>
      <c r="B6" s="618"/>
      <c r="C6" s="618"/>
      <c r="D6" s="618"/>
      <c r="E6" s="618"/>
      <c r="F6" s="618"/>
      <c r="G6" s="618"/>
      <c r="H6" s="618"/>
      <c r="I6" s="618"/>
      <c r="J6" s="618"/>
    </row>
    <row r="7" spans="1:11" x14ac:dyDescent="0.2">
      <c r="A7" s="619"/>
      <c r="B7" s="619"/>
      <c r="C7" s="619"/>
      <c r="D7" s="619"/>
      <c r="E7" s="619"/>
      <c r="F7" s="619"/>
      <c r="G7" s="619"/>
      <c r="H7" s="619"/>
    </row>
    <row r="8" spans="1:11" x14ac:dyDescent="0.2">
      <c r="A8" s="619"/>
      <c r="B8" s="619"/>
      <c r="C8" s="619"/>
      <c r="D8" s="619"/>
      <c r="E8" s="619"/>
      <c r="F8" s="619"/>
      <c r="G8" s="619"/>
      <c r="H8" s="619"/>
      <c r="J8" t="s">
        <v>415</v>
      </c>
    </row>
    <row r="9" spans="1:11" s="625" customFormat="1" ht="43.5" customHeight="1" x14ac:dyDescent="0.2">
      <c r="A9" s="620" t="s">
        <v>40</v>
      </c>
      <c r="B9" s="620" t="s">
        <v>416</v>
      </c>
      <c r="C9" s="621" t="s">
        <v>417</v>
      </c>
      <c r="D9" s="622"/>
      <c r="E9" s="622"/>
      <c r="F9" s="622"/>
      <c r="G9" s="623"/>
      <c r="H9" s="621" t="s">
        <v>418</v>
      </c>
      <c r="I9" s="622"/>
      <c r="J9" s="623"/>
      <c r="K9" s="624"/>
    </row>
    <row r="10" spans="1:11" s="625" customFormat="1" ht="58.5" customHeight="1" x14ac:dyDescent="0.2">
      <c r="A10" s="626"/>
      <c r="B10" s="626"/>
      <c r="C10" s="627" t="s">
        <v>419</v>
      </c>
      <c r="D10" s="627" t="s">
        <v>420</v>
      </c>
      <c r="E10" s="627" t="s">
        <v>421</v>
      </c>
      <c r="F10" s="627" t="s">
        <v>422</v>
      </c>
      <c r="G10" s="627" t="s">
        <v>423</v>
      </c>
      <c r="H10" s="627" t="s">
        <v>29</v>
      </c>
      <c r="I10" s="627" t="s">
        <v>30</v>
      </c>
      <c r="J10" s="627" t="s">
        <v>31</v>
      </c>
      <c r="K10" s="624"/>
    </row>
    <row r="11" spans="1:11" s="625" customFormat="1" ht="15" x14ac:dyDescent="0.2">
      <c r="A11" s="621" t="s">
        <v>424</v>
      </c>
      <c r="B11" s="623"/>
      <c r="C11" s="621"/>
      <c r="D11" s="622"/>
      <c r="E11" s="622"/>
      <c r="F11" s="623"/>
      <c r="G11" s="628"/>
      <c r="H11" s="629">
        <v>175200</v>
      </c>
      <c r="I11" s="629">
        <v>180000</v>
      </c>
      <c r="J11" s="629">
        <v>182000</v>
      </c>
      <c r="K11" s="624"/>
    </row>
    <row r="12" spans="1:11" s="636" customFormat="1" ht="29.25" customHeight="1" x14ac:dyDescent="0.2">
      <c r="A12" s="630">
        <v>1</v>
      </c>
      <c r="B12" s="631" t="s">
        <v>425</v>
      </c>
      <c r="C12" s="632">
        <v>10</v>
      </c>
      <c r="D12" s="632">
        <v>1</v>
      </c>
      <c r="E12" s="633">
        <v>6710025050</v>
      </c>
      <c r="F12" s="634"/>
      <c r="G12" s="634"/>
      <c r="H12" s="635">
        <v>175200</v>
      </c>
      <c r="I12" s="635">
        <v>180000</v>
      </c>
      <c r="J12" s="635">
        <v>182000</v>
      </c>
    </row>
    <row r="13" spans="1:11" s="636" customFormat="1" x14ac:dyDescent="0.2"/>
    <row r="14" spans="1:11" s="636" customFormat="1" x14ac:dyDescent="0.2"/>
    <row r="15" spans="1:11" s="636" customFormat="1" x14ac:dyDescent="0.2"/>
    <row r="16" spans="1:11" s="636" customFormat="1" x14ac:dyDescent="0.2"/>
    <row r="17" s="636" customFormat="1" x14ac:dyDescent="0.2"/>
    <row r="18" s="636" customFormat="1" x14ac:dyDescent="0.2"/>
    <row r="19" s="636" customFormat="1" x14ac:dyDescent="0.2"/>
    <row r="20" s="636" customFormat="1" x14ac:dyDescent="0.2"/>
    <row r="21" s="636" customFormat="1" x14ac:dyDescent="0.2"/>
    <row r="22" s="636" customFormat="1" x14ac:dyDescent="0.2"/>
    <row r="23" s="636" customFormat="1" x14ac:dyDescent="0.2"/>
    <row r="24" s="636" customFormat="1" x14ac:dyDescent="0.2"/>
    <row r="25" s="636" customFormat="1" x14ac:dyDescent="0.2"/>
    <row r="26" s="636" customFormat="1" x14ac:dyDescent="0.2"/>
    <row r="27" s="636" customFormat="1" x14ac:dyDescent="0.2"/>
    <row r="28" s="636" customFormat="1" x14ac:dyDescent="0.2"/>
    <row r="29" s="636" customFormat="1" x14ac:dyDescent="0.2"/>
    <row r="30" s="636" customFormat="1" x14ac:dyDescent="0.2"/>
    <row r="31" s="636" customFormat="1" x14ac:dyDescent="0.2"/>
    <row r="32" s="636" customFormat="1" x14ac:dyDescent="0.2"/>
    <row r="33" s="636" customFormat="1" x14ac:dyDescent="0.2"/>
    <row r="34" s="636" customFormat="1" x14ac:dyDescent="0.2"/>
    <row r="35" s="636" customFormat="1" x14ac:dyDescent="0.2"/>
    <row r="36" s="636" customFormat="1" x14ac:dyDescent="0.2"/>
    <row r="37" s="636" customFormat="1" x14ac:dyDescent="0.2"/>
    <row r="38" s="636" customFormat="1" x14ac:dyDescent="0.2"/>
    <row r="39" s="636" customFormat="1" x14ac:dyDescent="0.2"/>
    <row r="40" s="636" customFormat="1" x14ac:dyDescent="0.2"/>
    <row r="41" s="636" customFormat="1" x14ac:dyDescent="0.2"/>
    <row r="42" s="636" customFormat="1" x14ac:dyDescent="0.2"/>
    <row r="43" s="636" customFormat="1" x14ac:dyDescent="0.2"/>
    <row r="44" s="636" customFormat="1" x14ac:dyDescent="0.2"/>
    <row r="45" s="636" customFormat="1" x14ac:dyDescent="0.2"/>
    <row r="46" s="636" customFormat="1" x14ac:dyDescent="0.2"/>
    <row r="47" s="636" customFormat="1" x14ac:dyDescent="0.2"/>
    <row r="48" s="636" customFormat="1" x14ac:dyDescent="0.2"/>
    <row r="49" s="636" customFormat="1" x14ac:dyDescent="0.2"/>
    <row r="50" s="636" customFormat="1" x14ac:dyDescent="0.2"/>
    <row r="51" s="636" customFormat="1" x14ac:dyDescent="0.2"/>
    <row r="52" s="636" customFormat="1" x14ac:dyDescent="0.2"/>
    <row r="53" s="636" customFormat="1" x14ac:dyDescent="0.2"/>
    <row r="54" s="636" customFormat="1" x14ac:dyDescent="0.2"/>
    <row r="55" s="636" customFormat="1" x14ac:dyDescent="0.2"/>
    <row r="56" s="636" customFormat="1" x14ac:dyDescent="0.2"/>
    <row r="57" s="636" customFormat="1" x14ac:dyDescent="0.2"/>
    <row r="58" s="636" customFormat="1" x14ac:dyDescent="0.2"/>
    <row r="59" s="636" customFormat="1" x14ac:dyDescent="0.2"/>
    <row r="60" s="636" customFormat="1" x14ac:dyDescent="0.2"/>
    <row r="61" s="636" customFormat="1" x14ac:dyDescent="0.2"/>
    <row r="62" s="636" customFormat="1" x14ac:dyDescent="0.2"/>
    <row r="63" s="636" customFormat="1" x14ac:dyDescent="0.2"/>
    <row r="64" s="636" customFormat="1" x14ac:dyDescent="0.2"/>
    <row r="65" s="636" customFormat="1" x14ac:dyDescent="0.2"/>
    <row r="66" s="636" customFormat="1" x14ac:dyDescent="0.2"/>
    <row r="67" s="636" customFormat="1" x14ac:dyDescent="0.2"/>
    <row r="68" s="636" customFormat="1" x14ac:dyDescent="0.2"/>
    <row r="69" s="636" customFormat="1" x14ac:dyDescent="0.2"/>
    <row r="70" s="636" customFormat="1" x14ac:dyDescent="0.2"/>
    <row r="71" s="636" customFormat="1" x14ac:dyDescent="0.2"/>
    <row r="72" s="636" customFormat="1" x14ac:dyDescent="0.2"/>
    <row r="73" s="636" customFormat="1" x14ac:dyDescent="0.2"/>
    <row r="74" s="636" customFormat="1" x14ac:dyDescent="0.2"/>
    <row r="75" s="636" customFormat="1" x14ac:dyDescent="0.2"/>
    <row r="76" s="636" customFormat="1" x14ac:dyDescent="0.2"/>
    <row r="77" s="636" customFormat="1" x14ac:dyDescent="0.2"/>
    <row r="78" s="636" customFormat="1" x14ac:dyDescent="0.2"/>
    <row r="79" s="636" customFormat="1" x14ac:dyDescent="0.2"/>
    <row r="80" s="636" customFormat="1" x14ac:dyDescent="0.2"/>
    <row r="81" s="636" customFormat="1" x14ac:dyDescent="0.2"/>
    <row r="82" s="636" customFormat="1" x14ac:dyDescent="0.2"/>
    <row r="83" s="636" customFormat="1" x14ac:dyDescent="0.2"/>
    <row r="84" s="636" customFormat="1" x14ac:dyDescent="0.2"/>
    <row r="85" s="636" customFormat="1" x14ac:dyDescent="0.2"/>
    <row r="86" s="636" customFormat="1" x14ac:dyDescent="0.2"/>
    <row r="87" s="636" customFormat="1" x14ac:dyDescent="0.2"/>
    <row r="88" s="636" customFormat="1" x14ac:dyDescent="0.2"/>
    <row r="89" s="636" customFormat="1" x14ac:dyDescent="0.2"/>
    <row r="90" s="636" customFormat="1" x14ac:dyDescent="0.2"/>
    <row r="91" s="636" customFormat="1" x14ac:dyDescent="0.2"/>
    <row r="92" s="636" customFormat="1" x14ac:dyDescent="0.2"/>
    <row r="93" s="636" customFormat="1" x14ac:dyDescent="0.2"/>
    <row r="94" s="636" customFormat="1" x14ac:dyDescent="0.2"/>
    <row r="95" s="636" customFormat="1" x14ac:dyDescent="0.2"/>
    <row r="96" s="636" customFormat="1" x14ac:dyDescent="0.2"/>
    <row r="97" s="636" customFormat="1" x14ac:dyDescent="0.2"/>
    <row r="98" s="636" customFormat="1" x14ac:dyDescent="0.2"/>
    <row r="99" s="636" customFormat="1" x14ac:dyDescent="0.2"/>
    <row r="100" s="636" customFormat="1" x14ac:dyDescent="0.2"/>
    <row r="101" s="636" customFormat="1" x14ac:dyDescent="0.2"/>
    <row r="102" s="636" customFormat="1" x14ac:dyDescent="0.2"/>
    <row r="103" s="636" customFormat="1" x14ac:dyDescent="0.2"/>
    <row r="104" s="636" customFormat="1" x14ac:dyDescent="0.2"/>
  </sheetData>
  <mergeCells count="7">
    <mergeCell ref="A6:J6"/>
    <mergeCell ref="A9:A10"/>
    <mergeCell ref="B9:B10"/>
    <mergeCell ref="C9:G9"/>
    <mergeCell ref="H9:J9"/>
    <mergeCell ref="A11:B11"/>
    <mergeCell ref="C11:F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/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637" customWidth="1"/>
    <col min="5" max="6" width="17" customWidth="1"/>
    <col min="257" max="257" width="8.140625" bestFit="1" customWidth="1"/>
    <col min="258" max="258" width="29.42578125" customWidth="1"/>
    <col min="259" max="259" width="0" hidden="1" customWidth="1"/>
    <col min="260" max="260" width="17.42578125" customWidth="1"/>
    <col min="261" max="262" width="17" customWidth="1"/>
    <col min="513" max="513" width="8.140625" bestFit="1" customWidth="1"/>
    <col min="514" max="514" width="29.42578125" customWidth="1"/>
    <col min="515" max="515" width="0" hidden="1" customWidth="1"/>
    <col min="516" max="516" width="17.42578125" customWidth="1"/>
    <col min="517" max="518" width="17" customWidth="1"/>
    <col min="769" max="769" width="8.140625" bestFit="1" customWidth="1"/>
    <col min="770" max="770" width="29.42578125" customWidth="1"/>
    <col min="771" max="771" width="0" hidden="1" customWidth="1"/>
    <col min="772" max="772" width="17.42578125" customWidth="1"/>
    <col min="773" max="774" width="17" customWidth="1"/>
    <col min="1025" max="1025" width="8.140625" bestFit="1" customWidth="1"/>
    <col min="1026" max="1026" width="29.42578125" customWidth="1"/>
    <col min="1027" max="1027" width="0" hidden="1" customWidth="1"/>
    <col min="1028" max="1028" width="17.42578125" customWidth="1"/>
    <col min="1029" max="1030" width="17" customWidth="1"/>
    <col min="1281" max="1281" width="8.140625" bestFit="1" customWidth="1"/>
    <col min="1282" max="1282" width="29.42578125" customWidth="1"/>
    <col min="1283" max="1283" width="0" hidden="1" customWidth="1"/>
    <col min="1284" max="1284" width="17.42578125" customWidth="1"/>
    <col min="1285" max="1286" width="17" customWidth="1"/>
    <col min="1537" max="1537" width="8.140625" bestFit="1" customWidth="1"/>
    <col min="1538" max="1538" width="29.42578125" customWidth="1"/>
    <col min="1539" max="1539" width="0" hidden="1" customWidth="1"/>
    <col min="1540" max="1540" width="17.42578125" customWidth="1"/>
    <col min="1541" max="1542" width="17" customWidth="1"/>
    <col min="1793" max="1793" width="8.140625" bestFit="1" customWidth="1"/>
    <col min="1794" max="1794" width="29.42578125" customWidth="1"/>
    <col min="1795" max="1795" width="0" hidden="1" customWidth="1"/>
    <col min="1796" max="1796" width="17.42578125" customWidth="1"/>
    <col min="1797" max="1798" width="17" customWidth="1"/>
    <col min="2049" max="2049" width="8.140625" bestFit="1" customWidth="1"/>
    <col min="2050" max="2050" width="29.42578125" customWidth="1"/>
    <col min="2051" max="2051" width="0" hidden="1" customWidth="1"/>
    <col min="2052" max="2052" width="17.42578125" customWidth="1"/>
    <col min="2053" max="2054" width="17" customWidth="1"/>
    <col min="2305" max="2305" width="8.140625" bestFit="1" customWidth="1"/>
    <col min="2306" max="2306" width="29.42578125" customWidth="1"/>
    <col min="2307" max="2307" width="0" hidden="1" customWidth="1"/>
    <col min="2308" max="2308" width="17.42578125" customWidth="1"/>
    <col min="2309" max="2310" width="17" customWidth="1"/>
    <col min="2561" max="2561" width="8.140625" bestFit="1" customWidth="1"/>
    <col min="2562" max="2562" width="29.42578125" customWidth="1"/>
    <col min="2563" max="2563" width="0" hidden="1" customWidth="1"/>
    <col min="2564" max="2564" width="17.42578125" customWidth="1"/>
    <col min="2565" max="2566" width="17" customWidth="1"/>
    <col min="2817" max="2817" width="8.140625" bestFit="1" customWidth="1"/>
    <col min="2818" max="2818" width="29.42578125" customWidth="1"/>
    <col min="2819" max="2819" width="0" hidden="1" customWidth="1"/>
    <col min="2820" max="2820" width="17.42578125" customWidth="1"/>
    <col min="2821" max="2822" width="17" customWidth="1"/>
    <col min="3073" max="3073" width="8.140625" bestFit="1" customWidth="1"/>
    <col min="3074" max="3074" width="29.42578125" customWidth="1"/>
    <col min="3075" max="3075" width="0" hidden="1" customWidth="1"/>
    <col min="3076" max="3076" width="17.42578125" customWidth="1"/>
    <col min="3077" max="3078" width="17" customWidth="1"/>
    <col min="3329" max="3329" width="8.140625" bestFit="1" customWidth="1"/>
    <col min="3330" max="3330" width="29.42578125" customWidth="1"/>
    <col min="3331" max="3331" width="0" hidden="1" customWidth="1"/>
    <col min="3332" max="3332" width="17.42578125" customWidth="1"/>
    <col min="3333" max="3334" width="17" customWidth="1"/>
    <col min="3585" max="3585" width="8.140625" bestFit="1" customWidth="1"/>
    <col min="3586" max="3586" width="29.42578125" customWidth="1"/>
    <col min="3587" max="3587" width="0" hidden="1" customWidth="1"/>
    <col min="3588" max="3588" width="17.42578125" customWidth="1"/>
    <col min="3589" max="3590" width="17" customWidth="1"/>
    <col min="3841" max="3841" width="8.140625" bestFit="1" customWidth="1"/>
    <col min="3842" max="3842" width="29.42578125" customWidth="1"/>
    <col min="3843" max="3843" width="0" hidden="1" customWidth="1"/>
    <col min="3844" max="3844" width="17.42578125" customWidth="1"/>
    <col min="3845" max="3846" width="17" customWidth="1"/>
    <col min="4097" max="4097" width="8.140625" bestFit="1" customWidth="1"/>
    <col min="4098" max="4098" width="29.42578125" customWidth="1"/>
    <col min="4099" max="4099" width="0" hidden="1" customWidth="1"/>
    <col min="4100" max="4100" width="17.42578125" customWidth="1"/>
    <col min="4101" max="4102" width="17" customWidth="1"/>
    <col min="4353" max="4353" width="8.140625" bestFit="1" customWidth="1"/>
    <col min="4354" max="4354" width="29.42578125" customWidth="1"/>
    <col min="4355" max="4355" width="0" hidden="1" customWidth="1"/>
    <col min="4356" max="4356" width="17.42578125" customWidth="1"/>
    <col min="4357" max="4358" width="17" customWidth="1"/>
    <col min="4609" max="4609" width="8.140625" bestFit="1" customWidth="1"/>
    <col min="4610" max="4610" width="29.42578125" customWidth="1"/>
    <col min="4611" max="4611" width="0" hidden="1" customWidth="1"/>
    <col min="4612" max="4612" width="17.42578125" customWidth="1"/>
    <col min="4613" max="4614" width="17" customWidth="1"/>
    <col min="4865" max="4865" width="8.140625" bestFit="1" customWidth="1"/>
    <col min="4866" max="4866" width="29.42578125" customWidth="1"/>
    <col min="4867" max="4867" width="0" hidden="1" customWidth="1"/>
    <col min="4868" max="4868" width="17.42578125" customWidth="1"/>
    <col min="4869" max="4870" width="17" customWidth="1"/>
    <col min="5121" max="5121" width="8.140625" bestFit="1" customWidth="1"/>
    <col min="5122" max="5122" width="29.42578125" customWidth="1"/>
    <col min="5123" max="5123" width="0" hidden="1" customWidth="1"/>
    <col min="5124" max="5124" width="17.42578125" customWidth="1"/>
    <col min="5125" max="5126" width="17" customWidth="1"/>
    <col min="5377" max="5377" width="8.140625" bestFit="1" customWidth="1"/>
    <col min="5378" max="5378" width="29.42578125" customWidth="1"/>
    <col min="5379" max="5379" width="0" hidden="1" customWidth="1"/>
    <col min="5380" max="5380" width="17.42578125" customWidth="1"/>
    <col min="5381" max="5382" width="17" customWidth="1"/>
    <col min="5633" max="5633" width="8.140625" bestFit="1" customWidth="1"/>
    <col min="5634" max="5634" width="29.42578125" customWidth="1"/>
    <col min="5635" max="5635" width="0" hidden="1" customWidth="1"/>
    <col min="5636" max="5636" width="17.42578125" customWidth="1"/>
    <col min="5637" max="5638" width="17" customWidth="1"/>
    <col min="5889" max="5889" width="8.140625" bestFit="1" customWidth="1"/>
    <col min="5890" max="5890" width="29.42578125" customWidth="1"/>
    <col min="5891" max="5891" width="0" hidden="1" customWidth="1"/>
    <col min="5892" max="5892" width="17.42578125" customWidth="1"/>
    <col min="5893" max="5894" width="17" customWidth="1"/>
    <col min="6145" max="6145" width="8.140625" bestFit="1" customWidth="1"/>
    <col min="6146" max="6146" width="29.42578125" customWidth="1"/>
    <col min="6147" max="6147" width="0" hidden="1" customWidth="1"/>
    <col min="6148" max="6148" width="17.42578125" customWidth="1"/>
    <col min="6149" max="6150" width="17" customWidth="1"/>
    <col min="6401" max="6401" width="8.140625" bestFit="1" customWidth="1"/>
    <col min="6402" max="6402" width="29.42578125" customWidth="1"/>
    <col min="6403" max="6403" width="0" hidden="1" customWidth="1"/>
    <col min="6404" max="6404" width="17.42578125" customWidth="1"/>
    <col min="6405" max="6406" width="17" customWidth="1"/>
    <col min="6657" max="6657" width="8.140625" bestFit="1" customWidth="1"/>
    <col min="6658" max="6658" width="29.42578125" customWidth="1"/>
    <col min="6659" max="6659" width="0" hidden="1" customWidth="1"/>
    <col min="6660" max="6660" width="17.42578125" customWidth="1"/>
    <col min="6661" max="6662" width="17" customWidth="1"/>
    <col min="6913" max="6913" width="8.140625" bestFit="1" customWidth="1"/>
    <col min="6914" max="6914" width="29.42578125" customWidth="1"/>
    <col min="6915" max="6915" width="0" hidden="1" customWidth="1"/>
    <col min="6916" max="6916" width="17.42578125" customWidth="1"/>
    <col min="6917" max="6918" width="17" customWidth="1"/>
    <col min="7169" max="7169" width="8.140625" bestFit="1" customWidth="1"/>
    <col min="7170" max="7170" width="29.42578125" customWidth="1"/>
    <col min="7171" max="7171" width="0" hidden="1" customWidth="1"/>
    <col min="7172" max="7172" width="17.42578125" customWidth="1"/>
    <col min="7173" max="7174" width="17" customWidth="1"/>
    <col min="7425" max="7425" width="8.140625" bestFit="1" customWidth="1"/>
    <col min="7426" max="7426" width="29.42578125" customWidth="1"/>
    <col min="7427" max="7427" width="0" hidden="1" customWidth="1"/>
    <col min="7428" max="7428" width="17.42578125" customWidth="1"/>
    <col min="7429" max="7430" width="17" customWidth="1"/>
    <col min="7681" max="7681" width="8.140625" bestFit="1" customWidth="1"/>
    <col min="7682" max="7682" width="29.42578125" customWidth="1"/>
    <col min="7683" max="7683" width="0" hidden="1" customWidth="1"/>
    <col min="7684" max="7684" width="17.42578125" customWidth="1"/>
    <col min="7685" max="7686" width="17" customWidth="1"/>
    <col min="7937" max="7937" width="8.140625" bestFit="1" customWidth="1"/>
    <col min="7938" max="7938" width="29.42578125" customWidth="1"/>
    <col min="7939" max="7939" width="0" hidden="1" customWidth="1"/>
    <col min="7940" max="7940" width="17.42578125" customWidth="1"/>
    <col min="7941" max="7942" width="17" customWidth="1"/>
    <col min="8193" max="8193" width="8.140625" bestFit="1" customWidth="1"/>
    <col min="8194" max="8194" width="29.42578125" customWidth="1"/>
    <col min="8195" max="8195" width="0" hidden="1" customWidth="1"/>
    <col min="8196" max="8196" width="17.42578125" customWidth="1"/>
    <col min="8197" max="8198" width="17" customWidth="1"/>
    <col min="8449" max="8449" width="8.140625" bestFit="1" customWidth="1"/>
    <col min="8450" max="8450" width="29.42578125" customWidth="1"/>
    <col min="8451" max="8451" width="0" hidden="1" customWidth="1"/>
    <col min="8452" max="8452" width="17.42578125" customWidth="1"/>
    <col min="8453" max="8454" width="17" customWidth="1"/>
    <col min="8705" max="8705" width="8.140625" bestFit="1" customWidth="1"/>
    <col min="8706" max="8706" width="29.42578125" customWidth="1"/>
    <col min="8707" max="8707" width="0" hidden="1" customWidth="1"/>
    <col min="8708" max="8708" width="17.42578125" customWidth="1"/>
    <col min="8709" max="8710" width="17" customWidth="1"/>
    <col min="8961" max="8961" width="8.140625" bestFit="1" customWidth="1"/>
    <col min="8962" max="8962" width="29.42578125" customWidth="1"/>
    <col min="8963" max="8963" width="0" hidden="1" customWidth="1"/>
    <col min="8964" max="8964" width="17.42578125" customWidth="1"/>
    <col min="8965" max="8966" width="17" customWidth="1"/>
    <col min="9217" max="9217" width="8.140625" bestFit="1" customWidth="1"/>
    <col min="9218" max="9218" width="29.42578125" customWidth="1"/>
    <col min="9219" max="9219" width="0" hidden="1" customWidth="1"/>
    <col min="9220" max="9220" width="17.42578125" customWidth="1"/>
    <col min="9221" max="9222" width="17" customWidth="1"/>
    <col min="9473" max="9473" width="8.140625" bestFit="1" customWidth="1"/>
    <col min="9474" max="9474" width="29.42578125" customWidth="1"/>
    <col min="9475" max="9475" width="0" hidden="1" customWidth="1"/>
    <col min="9476" max="9476" width="17.42578125" customWidth="1"/>
    <col min="9477" max="9478" width="17" customWidth="1"/>
    <col min="9729" max="9729" width="8.140625" bestFit="1" customWidth="1"/>
    <col min="9730" max="9730" width="29.42578125" customWidth="1"/>
    <col min="9731" max="9731" width="0" hidden="1" customWidth="1"/>
    <col min="9732" max="9732" width="17.42578125" customWidth="1"/>
    <col min="9733" max="9734" width="17" customWidth="1"/>
    <col min="9985" max="9985" width="8.140625" bestFit="1" customWidth="1"/>
    <col min="9986" max="9986" width="29.42578125" customWidth="1"/>
    <col min="9987" max="9987" width="0" hidden="1" customWidth="1"/>
    <col min="9988" max="9988" width="17.42578125" customWidth="1"/>
    <col min="9989" max="9990" width="17" customWidth="1"/>
    <col min="10241" max="10241" width="8.140625" bestFit="1" customWidth="1"/>
    <col min="10242" max="10242" width="29.42578125" customWidth="1"/>
    <col min="10243" max="10243" width="0" hidden="1" customWidth="1"/>
    <col min="10244" max="10244" width="17.42578125" customWidth="1"/>
    <col min="10245" max="10246" width="17" customWidth="1"/>
    <col min="10497" max="10497" width="8.140625" bestFit="1" customWidth="1"/>
    <col min="10498" max="10498" width="29.42578125" customWidth="1"/>
    <col min="10499" max="10499" width="0" hidden="1" customWidth="1"/>
    <col min="10500" max="10500" width="17.42578125" customWidth="1"/>
    <col min="10501" max="10502" width="17" customWidth="1"/>
    <col min="10753" max="10753" width="8.140625" bestFit="1" customWidth="1"/>
    <col min="10754" max="10754" width="29.42578125" customWidth="1"/>
    <col min="10755" max="10755" width="0" hidden="1" customWidth="1"/>
    <col min="10756" max="10756" width="17.42578125" customWidth="1"/>
    <col min="10757" max="10758" width="17" customWidth="1"/>
    <col min="11009" max="11009" width="8.140625" bestFit="1" customWidth="1"/>
    <col min="11010" max="11010" width="29.42578125" customWidth="1"/>
    <col min="11011" max="11011" width="0" hidden="1" customWidth="1"/>
    <col min="11012" max="11012" width="17.42578125" customWidth="1"/>
    <col min="11013" max="11014" width="17" customWidth="1"/>
    <col min="11265" max="11265" width="8.140625" bestFit="1" customWidth="1"/>
    <col min="11266" max="11266" width="29.42578125" customWidth="1"/>
    <col min="11267" max="11267" width="0" hidden="1" customWidth="1"/>
    <col min="11268" max="11268" width="17.42578125" customWidth="1"/>
    <col min="11269" max="11270" width="17" customWidth="1"/>
    <col min="11521" max="11521" width="8.140625" bestFit="1" customWidth="1"/>
    <col min="11522" max="11522" width="29.42578125" customWidth="1"/>
    <col min="11523" max="11523" width="0" hidden="1" customWidth="1"/>
    <col min="11524" max="11524" width="17.42578125" customWidth="1"/>
    <col min="11525" max="11526" width="17" customWidth="1"/>
    <col min="11777" max="11777" width="8.140625" bestFit="1" customWidth="1"/>
    <col min="11778" max="11778" width="29.42578125" customWidth="1"/>
    <col min="11779" max="11779" width="0" hidden="1" customWidth="1"/>
    <col min="11780" max="11780" width="17.42578125" customWidth="1"/>
    <col min="11781" max="11782" width="17" customWidth="1"/>
    <col min="12033" max="12033" width="8.140625" bestFit="1" customWidth="1"/>
    <col min="12034" max="12034" width="29.42578125" customWidth="1"/>
    <col min="12035" max="12035" width="0" hidden="1" customWidth="1"/>
    <col min="12036" max="12036" width="17.42578125" customWidth="1"/>
    <col min="12037" max="12038" width="17" customWidth="1"/>
    <col min="12289" max="12289" width="8.140625" bestFit="1" customWidth="1"/>
    <col min="12290" max="12290" width="29.42578125" customWidth="1"/>
    <col min="12291" max="12291" width="0" hidden="1" customWidth="1"/>
    <col min="12292" max="12292" width="17.42578125" customWidth="1"/>
    <col min="12293" max="12294" width="17" customWidth="1"/>
    <col min="12545" max="12545" width="8.140625" bestFit="1" customWidth="1"/>
    <col min="12546" max="12546" width="29.42578125" customWidth="1"/>
    <col min="12547" max="12547" width="0" hidden="1" customWidth="1"/>
    <col min="12548" max="12548" width="17.42578125" customWidth="1"/>
    <col min="12549" max="12550" width="17" customWidth="1"/>
    <col min="12801" max="12801" width="8.140625" bestFit="1" customWidth="1"/>
    <col min="12802" max="12802" width="29.42578125" customWidth="1"/>
    <col min="12803" max="12803" width="0" hidden="1" customWidth="1"/>
    <col min="12804" max="12804" width="17.42578125" customWidth="1"/>
    <col min="12805" max="12806" width="17" customWidth="1"/>
    <col min="13057" max="13057" width="8.140625" bestFit="1" customWidth="1"/>
    <col min="13058" max="13058" width="29.42578125" customWidth="1"/>
    <col min="13059" max="13059" width="0" hidden="1" customWidth="1"/>
    <col min="13060" max="13060" width="17.42578125" customWidth="1"/>
    <col min="13061" max="13062" width="17" customWidth="1"/>
    <col min="13313" max="13313" width="8.140625" bestFit="1" customWidth="1"/>
    <col min="13314" max="13314" width="29.42578125" customWidth="1"/>
    <col min="13315" max="13315" width="0" hidden="1" customWidth="1"/>
    <col min="13316" max="13316" width="17.42578125" customWidth="1"/>
    <col min="13317" max="13318" width="17" customWidth="1"/>
    <col min="13569" max="13569" width="8.140625" bestFit="1" customWidth="1"/>
    <col min="13570" max="13570" width="29.42578125" customWidth="1"/>
    <col min="13571" max="13571" width="0" hidden="1" customWidth="1"/>
    <col min="13572" max="13572" width="17.42578125" customWidth="1"/>
    <col min="13573" max="13574" width="17" customWidth="1"/>
    <col min="13825" max="13825" width="8.140625" bestFit="1" customWidth="1"/>
    <col min="13826" max="13826" width="29.42578125" customWidth="1"/>
    <col min="13827" max="13827" width="0" hidden="1" customWidth="1"/>
    <col min="13828" max="13828" width="17.42578125" customWidth="1"/>
    <col min="13829" max="13830" width="17" customWidth="1"/>
    <col min="14081" max="14081" width="8.140625" bestFit="1" customWidth="1"/>
    <col min="14082" max="14082" width="29.42578125" customWidth="1"/>
    <col min="14083" max="14083" width="0" hidden="1" customWidth="1"/>
    <col min="14084" max="14084" width="17.42578125" customWidth="1"/>
    <col min="14085" max="14086" width="17" customWidth="1"/>
    <col min="14337" max="14337" width="8.140625" bestFit="1" customWidth="1"/>
    <col min="14338" max="14338" width="29.42578125" customWidth="1"/>
    <col min="14339" max="14339" width="0" hidden="1" customWidth="1"/>
    <col min="14340" max="14340" width="17.42578125" customWidth="1"/>
    <col min="14341" max="14342" width="17" customWidth="1"/>
    <col min="14593" max="14593" width="8.140625" bestFit="1" customWidth="1"/>
    <col min="14594" max="14594" width="29.42578125" customWidth="1"/>
    <col min="14595" max="14595" width="0" hidden="1" customWidth="1"/>
    <col min="14596" max="14596" width="17.42578125" customWidth="1"/>
    <col min="14597" max="14598" width="17" customWidth="1"/>
    <col min="14849" max="14849" width="8.140625" bestFit="1" customWidth="1"/>
    <col min="14850" max="14850" width="29.42578125" customWidth="1"/>
    <col min="14851" max="14851" width="0" hidden="1" customWidth="1"/>
    <col min="14852" max="14852" width="17.42578125" customWidth="1"/>
    <col min="14853" max="14854" width="17" customWidth="1"/>
    <col min="15105" max="15105" width="8.140625" bestFit="1" customWidth="1"/>
    <col min="15106" max="15106" width="29.42578125" customWidth="1"/>
    <col min="15107" max="15107" width="0" hidden="1" customWidth="1"/>
    <col min="15108" max="15108" width="17.42578125" customWidth="1"/>
    <col min="15109" max="15110" width="17" customWidth="1"/>
    <col min="15361" max="15361" width="8.140625" bestFit="1" customWidth="1"/>
    <col min="15362" max="15362" width="29.42578125" customWidth="1"/>
    <col min="15363" max="15363" width="0" hidden="1" customWidth="1"/>
    <col min="15364" max="15364" width="17.42578125" customWidth="1"/>
    <col min="15365" max="15366" width="17" customWidth="1"/>
    <col min="15617" max="15617" width="8.140625" bestFit="1" customWidth="1"/>
    <col min="15618" max="15618" width="29.42578125" customWidth="1"/>
    <col min="15619" max="15619" width="0" hidden="1" customWidth="1"/>
    <col min="15620" max="15620" width="17.42578125" customWidth="1"/>
    <col min="15621" max="15622" width="17" customWidth="1"/>
    <col min="15873" max="15873" width="8.140625" bestFit="1" customWidth="1"/>
    <col min="15874" max="15874" width="29.42578125" customWidth="1"/>
    <col min="15875" max="15875" width="0" hidden="1" customWidth="1"/>
    <col min="15876" max="15876" width="17.42578125" customWidth="1"/>
    <col min="15877" max="15878" width="17" customWidth="1"/>
    <col min="16129" max="16129" width="8.140625" bestFit="1" customWidth="1"/>
    <col min="16130" max="16130" width="29.42578125" customWidth="1"/>
    <col min="16131" max="16131" width="0" hidden="1" customWidth="1"/>
    <col min="16132" max="16132" width="17.42578125" customWidth="1"/>
    <col min="16133" max="16134" width="17" customWidth="1"/>
  </cols>
  <sheetData>
    <row r="1" spans="1:6" x14ac:dyDescent="0.2">
      <c r="E1" s="124" t="s">
        <v>426</v>
      </c>
      <c r="F1" s="124"/>
    </row>
    <row r="2" spans="1:6" x14ac:dyDescent="0.2">
      <c r="E2" s="124" t="s">
        <v>46</v>
      </c>
      <c r="F2" s="124"/>
    </row>
    <row r="3" spans="1:6" x14ac:dyDescent="0.2">
      <c r="E3" s="124" t="s">
        <v>402</v>
      </c>
      <c r="F3" s="124"/>
    </row>
    <row r="4" spans="1:6" x14ac:dyDescent="0.2">
      <c r="E4" s="128" t="s">
        <v>34</v>
      </c>
      <c r="F4" s="128"/>
    </row>
    <row r="5" spans="1:6" x14ac:dyDescent="0.2">
      <c r="C5" s="638"/>
    </row>
    <row r="6" spans="1:6" ht="18.75" x14ac:dyDescent="0.3">
      <c r="A6" s="20" t="s">
        <v>427</v>
      </c>
      <c r="B6" s="20"/>
      <c r="C6" s="20"/>
      <c r="D6" s="20"/>
      <c r="E6" s="20"/>
      <c r="F6" s="20"/>
    </row>
    <row r="7" spans="1:6" ht="18.75" x14ac:dyDescent="0.3">
      <c r="A7" s="18"/>
      <c r="B7" s="639"/>
      <c r="C7" s="640" t="s">
        <v>428</v>
      </c>
      <c r="D7" s="641"/>
      <c r="E7" s="639"/>
      <c r="F7" s="642" t="s">
        <v>428</v>
      </c>
    </row>
    <row r="8" spans="1:6" ht="18.75" x14ac:dyDescent="0.3">
      <c r="A8" s="20" t="s">
        <v>429</v>
      </c>
      <c r="B8" s="20"/>
      <c r="C8" s="20"/>
      <c r="D8" s="20"/>
      <c r="E8" s="20"/>
      <c r="F8" s="20"/>
    </row>
    <row r="9" spans="1:6" ht="20.25" x14ac:dyDescent="0.3">
      <c r="A9" s="643"/>
      <c r="B9" s="643"/>
      <c r="C9" s="644"/>
      <c r="F9" s="22" t="s">
        <v>2</v>
      </c>
    </row>
    <row r="10" spans="1:6" ht="15" x14ac:dyDescent="0.25">
      <c r="A10" s="645" t="s">
        <v>40</v>
      </c>
      <c r="B10" s="646" t="s">
        <v>430</v>
      </c>
      <c r="C10" s="647" t="s">
        <v>25</v>
      </c>
      <c r="D10" s="648" t="s">
        <v>29</v>
      </c>
      <c r="E10" s="648" t="s">
        <v>30</v>
      </c>
      <c r="F10" s="648" t="s">
        <v>31</v>
      </c>
    </row>
    <row r="11" spans="1:6" ht="15" x14ac:dyDescent="0.25">
      <c r="A11" s="649" t="s">
        <v>43</v>
      </c>
      <c r="B11" s="650" t="s">
        <v>431</v>
      </c>
      <c r="C11" s="651">
        <v>545200</v>
      </c>
      <c r="D11" s="652">
        <v>2120500</v>
      </c>
      <c r="E11" s="652">
        <v>2120500</v>
      </c>
      <c r="F11" s="652">
        <v>2120500</v>
      </c>
    </row>
    <row r="12" spans="1:6" ht="14.25" x14ac:dyDescent="0.2">
      <c r="A12" s="653"/>
      <c r="B12" s="653" t="s">
        <v>411</v>
      </c>
      <c r="C12" s="654">
        <f>SUM(C11:C11)</f>
        <v>545200</v>
      </c>
      <c r="D12" s="655">
        <f>SUM(D11:D11)</f>
        <v>2120500</v>
      </c>
      <c r="E12" s="655">
        <f>SUM(E11:E11)</f>
        <v>2120500</v>
      </c>
      <c r="F12" s="655">
        <f>SUM(F11:F11)</f>
        <v>2120500</v>
      </c>
    </row>
  </sheetData>
  <mergeCells count="2">
    <mergeCell ref="A6:F6"/>
    <mergeCell ref="A8:F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/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637" customWidth="1"/>
    <col min="5" max="6" width="17" customWidth="1"/>
    <col min="257" max="257" width="8.140625" bestFit="1" customWidth="1"/>
    <col min="258" max="258" width="29.42578125" customWidth="1"/>
    <col min="259" max="259" width="0" hidden="1" customWidth="1"/>
    <col min="260" max="260" width="17.42578125" customWidth="1"/>
    <col min="261" max="262" width="17" customWidth="1"/>
    <col min="513" max="513" width="8.140625" bestFit="1" customWidth="1"/>
    <col min="514" max="514" width="29.42578125" customWidth="1"/>
    <col min="515" max="515" width="0" hidden="1" customWidth="1"/>
    <col min="516" max="516" width="17.42578125" customWidth="1"/>
    <col min="517" max="518" width="17" customWidth="1"/>
    <col min="769" max="769" width="8.140625" bestFit="1" customWidth="1"/>
    <col min="770" max="770" width="29.42578125" customWidth="1"/>
    <col min="771" max="771" width="0" hidden="1" customWidth="1"/>
    <col min="772" max="772" width="17.42578125" customWidth="1"/>
    <col min="773" max="774" width="17" customWidth="1"/>
    <col min="1025" max="1025" width="8.140625" bestFit="1" customWidth="1"/>
    <col min="1026" max="1026" width="29.42578125" customWidth="1"/>
    <col min="1027" max="1027" width="0" hidden="1" customWidth="1"/>
    <col min="1028" max="1028" width="17.42578125" customWidth="1"/>
    <col min="1029" max="1030" width="17" customWidth="1"/>
    <col min="1281" max="1281" width="8.140625" bestFit="1" customWidth="1"/>
    <col min="1282" max="1282" width="29.42578125" customWidth="1"/>
    <col min="1283" max="1283" width="0" hidden="1" customWidth="1"/>
    <col min="1284" max="1284" width="17.42578125" customWidth="1"/>
    <col min="1285" max="1286" width="17" customWidth="1"/>
    <col min="1537" max="1537" width="8.140625" bestFit="1" customWidth="1"/>
    <col min="1538" max="1538" width="29.42578125" customWidth="1"/>
    <col min="1539" max="1539" width="0" hidden="1" customWidth="1"/>
    <col min="1540" max="1540" width="17.42578125" customWidth="1"/>
    <col min="1541" max="1542" width="17" customWidth="1"/>
    <col min="1793" max="1793" width="8.140625" bestFit="1" customWidth="1"/>
    <col min="1794" max="1794" width="29.42578125" customWidth="1"/>
    <col min="1795" max="1795" width="0" hidden="1" customWidth="1"/>
    <col min="1796" max="1796" width="17.42578125" customWidth="1"/>
    <col min="1797" max="1798" width="17" customWidth="1"/>
    <col min="2049" max="2049" width="8.140625" bestFit="1" customWidth="1"/>
    <col min="2050" max="2050" width="29.42578125" customWidth="1"/>
    <col min="2051" max="2051" width="0" hidden="1" customWidth="1"/>
    <col min="2052" max="2052" width="17.42578125" customWidth="1"/>
    <col min="2053" max="2054" width="17" customWidth="1"/>
    <col min="2305" max="2305" width="8.140625" bestFit="1" customWidth="1"/>
    <col min="2306" max="2306" width="29.42578125" customWidth="1"/>
    <col min="2307" max="2307" width="0" hidden="1" customWidth="1"/>
    <col min="2308" max="2308" width="17.42578125" customWidth="1"/>
    <col min="2309" max="2310" width="17" customWidth="1"/>
    <col min="2561" max="2561" width="8.140625" bestFit="1" customWidth="1"/>
    <col min="2562" max="2562" width="29.42578125" customWidth="1"/>
    <col min="2563" max="2563" width="0" hidden="1" customWidth="1"/>
    <col min="2564" max="2564" width="17.42578125" customWidth="1"/>
    <col min="2565" max="2566" width="17" customWidth="1"/>
    <col min="2817" max="2817" width="8.140625" bestFit="1" customWidth="1"/>
    <col min="2818" max="2818" width="29.42578125" customWidth="1"/>
    <col min="2819" max="2819" width="0" hidden="1" customWidth="1"/>
    <col min="2820" max="2820" width="17.42578125" customWidth="1"/>
    <col min="2821" max="2822" width="17" customWidth="1"/>
    <col min="3073" max="3073" width="8.140625" bestFit="1" customWidth="1"/>
    <col min="3074" max="3074" width="29.42578125" customWidth="1"/>
    <col min="3075" max="3075" width="0" hidden="1" customWidth="1"/>
    <col min="3076" max="3076" width="17.42578125" customWidth="1"/>
    <col min="3077" max="3078" width="17" customWidth="1"/>
    <col min="3329" max="3329" width="8.140625" bestFit="1" customWidth="1"/>
    <col min="3330" max="3330" width="29.42578125" customWidth="1"/>
    <col min="3331" max="3331" width="0" hidden="1" customWidth="1"/>
    <col min="3332" max="3332" width="17.42578125" customWidth="1"/>
    <col min="3333" max="3334" width="17" customWidth="1"/>
    <col min="3585" max="3585" width="8.140625" bestFit="1" customWidth="1"/>
    <col min="3586" max="3586" width="29.42578125" customWidth="1"/>
    <col min="3587" max="3587" width="0" hidden="1" customWidth="1"/>
    <col min="3588" max="3588" width="17.42578125" customWidth="1"/>
    <col min="3589" max="3590" width="17" customWidth="1"/>
    <col min="3841" max="3841" width="8.140625" bestFit="1" customWidth="1"/>
    <col min="3842" max="3842" width="29.42578125" customWidth="1"/>
    <col min="3843" max="3843" width="0" hidden="1" customWidth="1"/>
    <col min="3844" max="3844" width="17.42578125" customWidth="1"/>
    <col min="3845" max="3846" width="17" customWidth="1"/>
    <col min="4097" max="4097" width="8.140625" bestFit="1" customWidth="1"/>
    <col min="4098" max="4098" width="29.42578125" customWidth="1"/>
    <col min="4099" max="4099" width="0" hidden="1" customWidth="1"/>
    <col min="4100" max="4100" width="17.42578125" customWidth="1"/>
    <col min="4101" max="4102" width="17" customWidth="1"/>
    <col min="4353" max="4353" width="8.140625" bestFit="1" customWidth="1"/>
    <col min="4354" max="4354" width="29.42578125" customWidth="1"/>
    <col min="4355" max="4355" width="0" hidden="1" customWidth="1"/>
    <col min="4356" max="4356" width="17.42578125" customWidth="1"/>
    <col min="4357" max="4358" width="17" customWidth="1"/>
    <col min="4609" max="4609" width="8.140625" bestFit="1" customWidth="1"/>
    <col min="4610" max="4610" width="29.42578125" customWidth="1"/>
    <col min="4611" max="4611" width="0" hidden="1" customWidth="1"/>
    <col min="4612" max="4612" width="17.42578125" customWidth="1"/>
    <col min="4613" max="4614" width="17" customWidth="1"/>
    <col min="4865" max="4865" width="8.140625" bestFit="1" customWidth="1"/>
    <col min="4866" max="4866" width="29.42578125" customWidth="1"/>
    <col min="4867" max="4867" width="0" hidden="1" customWidth="1"/>
    <col min="4868" max="4868" width="17.42578125" customWidth="1"/>
    <col min="4869" max="4870" width="17" customWidth="1"/>
    <col min="5121" max="5121" width="8.140625" bestFit="1" customWidth="1"/>
    <col min="5122" max="5122" width="29.42578125" customWidth="1"/>
    <col min="5123" max="5123" width="0" hidden="1" customWidth="1"/>
    <col min="5124" max="5124" width="17.42578125" customWidth="1"/>
    <col min="5125" max="5126" width="17" customWidth="1"/>
    <col min="5377" max="5377" width="8.140625" bestFit="1" customWidth="1"/>
    <col min="5378" max="5378" width="29.42578125" customWidth="1"/>
    <col min="5379" max="5379" width="0" hidden="1" customWidth="1"/>
    <col min="5380" max="5380" width="17.42578125" customWidth="1"/>
    <col min="5381" max="5382" width="17" customWidth="1"/>
    <col min="5633" max="5633" width="8.140625" bestFit="1" customWidth="1"/>
    <col min="5634" max="5634" width="29.42578125" customWidth="1"/>
    <col min="5635" max="5635" width="0" hidden="1" customWidth="1"/>
    <col min="5636" max="5636" width="17.42578125" customWidth="1"/>
    <col min="5637" max="5638" width="17" customWidth="1"/>
    <col min="5889" max="5889" width="8.140625" bestFit="1" customWidth="1"/>
    <col min="5890" max="5890" width="29.42578125" customWidth="1"/>
    <col min="5891" max="5891" width="0" hidden="1" customWidth="1"/>
    <col min="5892" max="5892" width="17.42578125" customWidth="1"/>
    <col min="5893" max="5894" width="17" customWidth="1"/>
    <col min="6145" max="6145" width="8.140625" bestFit="1" customWidth="1"/>
    <col min="6146" max="6146" width="29.42578125" customWidth="1"/>
    <col min="6147" max="6147" width="0" hidden="1" customWidth="1"/>
    <col min="6148" max="6148" width="17.42578125" customWidth="1"/>
    <col min="6149" max="6150" width="17" customWidth="1"/>
    <col min="6401" max="6401" width="8.140625" bestFit="1" customWidth="1"/>
    <col min="6402" max="6402" width="29.42578125" customWidth="1"/>
    <col min="6403" max="6403" width="0" hidden="1" customWidth="1"/>
    <col min="6404" max="6404" width="17.42578125" customWidth="1"/>
    <col min="6405" max="6406" width="17" customWidth="1"/>
    <col min="6657" max="6657" width="8.140625" bestFit="1" customWidth="1"/>
    <col min="6658" max="6658" width="29.42578125" customWidth="1"/>
    <col min="6659" max="6659" width="0" hidden="1" customWidth="1"/>
    <col min="6660" max="6660" width="17.42578125" customWidth="1"/>
    <col min="6661" max="6662" width="17" customWidth="1"/>
    <col min="6913" max="6913" width="8.140625" bestFit="1" customWidth="1"/>
    <col min="6914" max="6914" width="29.42578125" customWidth="1"/>
    <col min="6915" max="6915" width="0" hidden="1" customWidth="1"/>
    <col min="6916" max="6916" width="17.42578125" customWidth="1"/>
    <col min="6917" max="6918" width="17" customWidth="1"/>
    <col min="7169" max="7169" width="8.140625" bestFit="1" customWidth="1"/>
    <col min="7170" max="7170" width="29.42578125" customWidth="1"/>
    <col min="7171" max="7171" width="0" hidden="1" customWidth="1"/>
    <col min="7172" max="7172" width="17.42578125" customWidth="1"/>
    <col min="7173" max="7174" width="17" customWidth="1"/>
    <col min="7425" max="7425" width="8.140625" bestFit="1" customWidth="1"/>
    <col min="7426" max="7426" width="29.42578125" customWidth="1"/>
    <col min="7427" max="7427" width="0" hidden="1" customWidth="1"/>
    <col min="7428" max="7428" width="17.42578125" customWidth="1"/>
    <col min="7429" max="7430" width="17" customWidth="1"/>
    <col min="7681" max="7681" width="8.140625" bestFit="1" customWidth="1"/>
    <col min="7682" max="7682" width="29.42578125" customWidth="1"/>
    <col min="7683" max="7683" width="0" hidden="1" customWidth="1"/>
    <col min="7684" max="7684" width="17.42578125" customWidth="1"/>
    <col min="7685" max="7686" width="17" customWidth="1"/>
    <col min="7937" max="7937" width="8.140625" bestFit="1" customWidth="1"/>
    <col min="7938" max="7938" width="29.42578125" customWidth="1"/>
    <col min="7939" max="7939" width="0" hidden="1" customWidth="1"/>
    <col min="7940" max="7940" width="17.42578125" customWidth="1"/>
    <col min="7941" max="7942" width="17" customWidth="1"/>
    <col min="8193" max="8193" width="8.140625" bestFit="1" customWidth="1"/>
    <col min="8194" max="8194" width="29.42578125" customWidth="1"/>
    <col min="8195" max="8195" width="0" hidden="1" customWidth="1"/>
    <col min="8196" max="8196" width="17.42578125" customWidth="1"/>
    <col min="8197" max="8198" width="17" customWidth="1"/>
    <col min="8449" max="8449" width="8.140625" bestFit="1" customWidth="1"/>
    <col min="8450" max="8450" width="29.42578125" customWidth="1"/>
    <col min="8451" max="8451" width="0" hidden="1" customWidth="1"/>
    <col min="8452" max="8452" width="17.42578125" customWidth="1"/>
    <col min="8453" max="8454" width="17" customWidth="1"/>
    <col min="8705" max="8705" width="8.140625" bestFit="1" customWidth="1"/>
    <col min="8706" max="8706" width="29.42578125" customWidth="1"/>
    <col min="8707" max="8707" width="0" hidden="1" customWidth="1"/>
    <col min="8708" max="8708" width="17.42578125" customWidth="1"/>
    <col min="8709" max="8710" width="17" customWidth="1"/>
    <col min="8961" max="8961" width="8.140625" bestFit="1" customWidth="1"/>
    <col min="8962" max="8962" width="29.42578125" customWidth="1"/>
    <col min="8963" max="8963" width="0" hidden="1" customWidth="1"/>
    <col min="8964" max="8964" width="17.42578125" customWidth="1"/>
    <col min="8965" max="8966" width="17" customWidth="1"/>
    <col min="9217" max="9217" width="8.140625" bestFit="1" customWidth="1"/>
    <col min="9218" max="9218" width="29.42578125" customWidth="1"/>
    <col min="9219" max="9219" width="0" hidden="1" customWidth="1"/>
    <col min="9220" max="9220" width="17.42578125" customWidth="1"/>
    <col min="9221" max="9222" width="17" customWidth="1"/>
    <col min="9473" max="9473" width="8.140625" bestFit="1" customWidth="1"/>
    <col min="9474" max="9474" width="29.42578125" customWidth="1"/>
    <col min="9475" max="9475" width="0" hidden="1" customWidth="1"/>
    <col min="9476" max="9476" width="17.42578125" customWidth="1"/>
    <col min="9477" max="9478" width="17" customWidth="1"/>
    <col min="9729" max="9729" width="8.140625" bestFit="1" customWidth="1"/>
    <col min="9730" max="9730" width="29.42578125" customWidth="1"/>
    <col min="9731" max="9731" width="0" hidden="1" customWidth="1"/>
    <col min="9732" max="9732" width="17.42578125" customWidth="1"/>
    <col min="9733" max="9734" width="17" customWidth="1"/>
    <col min="9985" max="9985" width="8.140625" bestFit="1" customWidth="1"/>
    <col min="9986" max="9986" width="29.42578125" customWidth="1"/>
    <col min="9987" max="9987" width="0" hidden="1" customWidth="1"/>
    <col min="9988" max="9988" width="17.42578125" customWidth="1"/>
    <col min="9989" max="9990" width="17" customWidth="1"/>
    <col min="10241" max="10241" width="8.140625" bestFit="1" customWidth="1"/>
    <col min="10242" max="10242" width="29.42578125" customWidth="1"/>
    <col min="10243" max="10243" width="0" hidden="1" customWidth="1"/>
    <col min="10244" max="10244" width="17.42578125" customWidth="1"/>
    <col min="10245" max="10246" width="17" customWidth="1"/>
    <col min="10497" max="10497" width="8.140625" bestFit="1" customWidth="1"/>
    <col min="10498" max="10498" width="29.42578125" customWidth="1"/>
    <col min="10499" max="10499" width="0" hidden="1" customWidth="1"/>
    <col min="10500" max="10500" width="17.42578125" customWidth="1"/>
    <col min="10501" max="10502" width="17" customWidth="1"/>
    <col min="10753" max="10753" width="8.140625" bestFit="1" customWidth="1"/>
    <col min="10754" max="10754" width="29.42578125" customWidth="1"/>
    <col min="10755" max="10755" width="0" hidden="1" customWidth="1"/>
    <col min="10756" max="10756" width="17.42578125" customWidth="1"/>
    <col min="10757" max="10758" width="17" customWidth="1"/>
    <col min="11009" max="11009" width="8.140625" bestFit="1" customWidth="1"/>
    <col min="11010" max="11010" width="29.42578125" customWidth="1"/>
    <col min="11011" max="11011" width="0" hidden="1" customWidth="1"/>
    <col min="11012" max="11012" width="17.42578125" customWidth="1"/>
    <col min="11013" max="11014" width="17" customWidth="1"/>
    <col min="11265" max="11265" width="8.140625" bestFit="1" customWidth="1"/>
    <col min="11266" max="11266" width="29.42578125" customWidth="1"/>
    <col min="11267" max="11267" width="0" hidden="1" customWidth="1"/>
    <col min="11268" max="11268" width="17.42578125" customWidth="1"/>
    <col min="11269" max="11270" width="17" customWidth="1"/>
    <col min="11521" max="11521" width="8.140625" bestFit="1" customWidth="1"/>
    <col min="11522" max="11522" width="29.42578125" customWidth="1"/>
    <col min="11523" max="11523" width="0" hidden="1" customWidth="1"/>
    <col min="11524" max="11524" width="17.42578125" customWidth="1"/>
    <col min="11525" max="11526" width="17" customWidth="1"/>
    <col min="11777" max="11777" width="8.140625" bestFit="1" customWidth="1"/>
    <col min="11778" max="11778" width="29.42578125" customWidth="1"/>
    <col min="11779" max="11779" width="0" hidden="1" customWidth="1"/>
    <col min="11780" max="11780" width="17.42578125" customWidth="1"/>
    <col min="11781" max="11782" width="17" customWidth="1"/>
    <col min="12033" max="12033" width="8.140625" bestFit="1" customWidth="1"/>
    <col min="12034" max="12034" width="29.42578125" customWidth="1"/>
    <col min="12035" max="12035" width="0" hidden="1" customWidth="1"/>
    <col min="12036" max="12036" width="17.42578125" customWidth="1"/>
    <col min="12037" max="12038" width="17" customWidth="1"/>
    <col min="12289" max="12289" width="8.140625" bestFit="1" customWidth="1"/>
    <col min="12290" max="12290" width="29.42578125" customWidth="1"/>
    <col min="12291" max="12291" width="0" hidden="1" customWidth="1"/>
    <col min="12292" max="12292" width="17.42578125" customWidth="1"/>
    <col min="12293" max="12294" width="17" customWidth="1"/>
    <col min="12545" max="12545" width="8.140625" bestFit="1" customWidth="1"/>
    <col min="12546" max="12546" width="29.42578125" customWidth="1"/>
    <col min="12547" max="12547" width="0" hidden="1" customWidth="1"/>
    <col min="12548" max="12548" width="17.42578125" customWidth="1"/>
    <col min="12549" max="12550" width="17" customWidth="1"/>
    <col min="12801" max="12801" width="8.140625" bestFit="1" customWidth="1"/>
    <col min="12802" max="12802" width="29.42578125" customWidth="1"/>
    <col min="12803" max="12803" width="0" hidden="1" customWidth="1"/>
    <col min="12804" max="12804" width="17.42578125" customWidth="1"/>
    <col min="12805" max="12806" width="17" customWidth="1"/>
    <col min="13057" max="13057" width="8.140625" bestFit="1" customWidth="1"/>
    <col min="13058" max="13058" width="29.42578125" customWidth="1"/>
    <col min="13059" max="13059" width="0" hidden="1" customWidth="1"/>
    <col min="13060" max="13060" width="17.42578125" customWidth="1"/>
    <col min="13061" max="13062" width="17" customWidth="1"/>
    <col min="13313" max="13313" width="8.140625" bestFit="1" customWidth="1"/>
    <col min="13314" max="13314" width="29.42578125" customWidth="1"/>
    <col min="13315" max="13315" width="0" hidden="1" customWidth="1"/>
    <col min="13316" max="13316" width="17.42578125" customWidth="1"/>
    <col min="13317" max="13318" width="17" customWidth="1"/>
    <col min="13569" max="13569" width="8.140625" bestFit="1" customWidth="1"/>
    <col min="13570" max="13570" width="29.42578125" customWidth="1"/>
    <col min="13571" max="13571" width="0" hidden="1" customWidth="1"/>
    <col min="13572" max="13572" width="17.42578125" customWidth="1"/>
    <col min="13573" max="13574" width="17" customWidth="1"/>
    <col min="13825" max="13825" width="8.140625" bestFit="1" customWidth="1"/>
    <col min="13826" max="13826" width="29.42578125" customWidth="1"/>
    <col min="13827" max="13827" width="0" hidden="1" customWidth="1"/>
    <col min="13828" max="13828" width="17.42578125" customWidth="1"/>
    <col min="13829" max="13830" width="17" customWidth="1"/>
    <col min="14081" max="14081" width="8.140625" bestFit="1" customWidth="1"/>
    <col min="14082" max="14082" width="29.42578125" customWidth="1"/>
    <col min="14083" max="14083" width="0" hidden="1" customWidth="1"/>
    <col min="14084" max="14084" width="17.42578125" customWidth="1"/>
    <col min="14085" max="14086" width="17" customWidth="1"/>
    <col min="14337" max="14337" width="8.140625" bestFit="1" customWidth="1"/>
    <col min="14338" max="14338" width="29.42578125" customWidth="1"/>
    <col min="14339" max="14339" width="0" hidden="1" customWidth="1"/>
    <col min="14340" max="14340" width="17.42578125" customWidth="1"/>
    <col min="14341" max="14342" width="17" customWidth="1"/>
    <col min="14593" max="14593" width="8.140625" bestFit="1" customWidth="1"/>
    <col min="14594" max="14594" width="29.42578125" customWidth="1"/>
    <col min="14595" max="14595" width="0" hidden="1" customWidth="1"/>
    <col min="14596" max="14596" width="17.42578125" customWidth="1"/>
    <col min="14597" max="14598" width="17" customWidth="1"/>
    <col min="14849" max="14849" width="8.140625" bestFit="1" customWidth="1"/>
    <col min="14850" max="14850" width="29.42578125" customWidth="1"/>
    <col min="14851" max="14851" width="0" hidden="1" customWidth="1"/>
    <col min="14852" max="14852" width="17.42578125" customWidth="1"/>
    <col min="14853" max="14854" width="17" customWidth="1"/>
    <col min="15105" max="15105" width="8.140625" bestFit="1" customWidth="1"/>
    <col min="15106" max="15106" width="29.42578125" customWidth="1"/>
    <col min="15107" max="15107" width="0" hidden="1" customWidth="1"/>
    <col min="15108" max="15108" width="17.42578125" customWidth="1"/>
    <col min="15109" max="15110" width="17" customWidth="1"/>
    <col min="15361" max="15361" width="8.140625" bestFit="1" customWidth="1"/>
    <col min="15362" max="15362" width="29.42578125" customWidth="1"/>
    <col min="15363" max="15363" width="0" hidden="1" customWidth="1"/>
    <col min="15364" max="15364" width="17.42578125" customWidth="1"/>
    <col min="15365" max="15366" width="17" customWidth="1"/>
    <col min="15617" max="15617" width="8.140625" bestFit="1" customWidth="1"/>
    <col min="15618" max="15618" width="29.42578125" customWidth="1"/>
    <col min="15619" max="15619" width="0" hidden="1" customWidth="1"/>
    <col min="15620" max="15620" width="17.42578125" customWidth="1"/>
    <col min="15621" max="15622" width="17" customWidth="1"/>
    <col min="15873" max="15873" width="8.140625" bestFit="1" customWidth="1"/>
    <col min="15874" max="15874" width="29.42578125" customWidth="1"/>
    <col min="15875" max="15875" width="0" hidden="1" customWidth="1"/>
    <col min="15876" max="15876" width="17.42578125" customWidth="1"/>
    <col min="15877" max="15878" width="17" customWidth="1"/>
    <col min="16129" max="16129" width="8.140625" bestFit="1" customWidth="1"/>
    <col min="16130" max="16130" width="29.42578125" customWidth="1"/>
    <col min="16131" max="16131" width="0" hidden="1" customWidth="1"/>
    <col min="16132" max="16132" width="17.42578125" customWidth="1"/>
    <col min="16133" max="16134" width="17" customWidth="1"/>
  </cols>
  <sheetData>
    <row r="1" spans="1:6" x14ac:dyDescent="0.2">
      <c r="E1" s="124" t="s">
        <v>426</v>
      </c>
      <c r="F1" s="124"/>
    </row>
    <row r="2" spans="1:6" x14ac:dyDescent="0.2">
      <c r="E2" s="124" t="s">
        <v>46</v>
      </c>
      <c r="F2" s="124"/>
    </row>
    <row r="3" spans="1:6" x14ac:dyDescent="0.2">
      <c r="E3" s="124" t="s">
        <v>402</v>
      </c>
      <c r="F3" s="124"/>
    </row>
    <row r="4" spans="1:6" x14ac:dyDescent="0.2">
      <c r="E4" s="128" t="s">
        <v>34</v>
      </c>
      <c r="F4" s="128"/>
    </row>
    <row r="5" spans="1:6" x14ac:dyDescent="0.2">
      <c r="C5" s="638"/>
    </row>
    <row r="6" spans="1:6" ht="18.75" customHeight="1" x14ac:dyDescent="0.3">
      <c r="A6" s="20" t="s">
        <v>427</v>
      </c>
      <c r="B6" s="20"/>
      <c r="C6" s="20"/>
      <c r="D6" s="20"/>
      <c r="E6" s="20"/>
      <c r="F6" s="20"/>
    </row>
    <row r="7" spans="1:6" ht="18.75" x14ac:dyDescent="0.3">
      <c r="A7" s="18"/>
      <c r="B7" s="639"/>
      <c r="C7" s="640" t="s">
        <v>428</v>
      </c>
      <c r="D7" s="641"/>
      <c r="E7" s="639"/>
      <c r="F7" s="642" t="s">
        <v>432</v>
      </c>
    </row>
    <row r="8" spans="1:6" ht="18.75" customHeight="1" x14ac:dyDescent="0.3">
      <c r="A8" s="20" t="s">
        <v>433</v>
      </c>
      <c r="B8" s="20"/>
      <c r="C8" s="20"/>
      <c r="D8" s="20"/>
      <c r="E8" s="20"/>
      <c r="F8" s="20"/>
    </row>
    <row r="9" spans="1:6" ht="20.25" x14ac:dyDescent="0.3">
      <c r="A9" s="643"/>
      <c r="B9" s="643"/>
      <c r="C9" s="644"/>
      <c r="F9" s="22" t="s">
        <v>2</v>
      </c>
    </row>
    <row r="10" spans="1:6" ht="15" x14ac:dyDescent="0.25">
      <c r="A10" s="645" t="s">
        <v>40</v>
      </c>
      <c r="B10" s="646" t="s">
        <v>430</v>
      </c>
      <c r="C10" s="647" t="s">
        <v>25</v>
      </c>
      <c r="D10" s="648" t="s">
        <v>29</v>
      </c>
      <c r="E10" s="648" t="s">
        <v>30</v>
      </c>
      <c r="F10" s="648" t="s">
        <v>31</v>
      </c>
    </row>
    <row r="11" spans="1:6" ht="15" x14ac:dyDescent="0.25">
      <c r="A11" s="649" t="s">
        <v>43</v>
      </c>
      <c r="B11" s="650" t="s">
        <v>431</v>
      </c>
      <c r="C11" s="651">
        <v>545200</v>
      </c>
      <c r="D11" s="652">
        <v>54800</v>
      </c>
      <c r="E11" s="652">
        <v>54800</v>
      </c>
      <c r="F11" s="652">
        <v>54800</v>
      </c>
    </row>
    <row r="12" spans="1:6" ht="14.25" x14ac:dyDescent="0.2">
      <c r="A12" s="653"/>
      <c r="B12" s="653" t="s">
        <v>411</v>
      </c>
      <c r="C12" s="654">
        <f>SUM(C11:C11)</f>
        <v>545200</v>
      </c>
      <c r="D12" s="655">
        <f>SUM(D11:D11)</f>
        <v>54800</v>
      </c>
      <c r="E12" s="655">
        <f>SUM(E11:E11)</f>
        <v>54800</v>
      </c>
      <c r="F12" s="655">
        <f>SUM(F11:F11)</f>
        <v>54800</v>
      </c>
    </row>
  </sheetData>
  <mergeCells count="2">
    <mergeCell ref="A6:F6"/>
    <mergeCell ref="A8:F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/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637" customWidth="1"/>
    <col min="5" max="6" width="17" customWidth="1"/>
    <col min="8" max="8" width="13.140625" customWidth="1"/>
    <col min="10" max="10" width="12.5703125" customWidth="1"/>
    <col min="257" max="257" width="8.140625" bestFit="1" customWidth="1"/>
    <col min="258" max="258" width="29.42578125" customWidth="1"/>
    <col min="259" max="259" width="0" hidden="1" customWidth="1"/>
    <col min="260" max="260" width="17.42578125" customWidth="1"/>
    <col min="261" max="262" width="17" customWidth="1"/>
    <col min="264" max="264" width="13.140625" customWidth="1"/>
    <col min="266" max="266" width="12.5703125" customWidth="1"/>
    <col min="513" max="513" width="8.140625" bestFit="1" customWidth="1"/>
    <col min="514" max="514" width="29.42578125" customWidth="1"/>
    <col min="515" max="515" width="0" hidden="1" customWidth="1"/>
    <col min="516" max="516" width="17.42578125" customWidth="1"/>
    <col min="517" max="518" width="17" customWidth="1"/>
    <col min="520" max="520" width="13.140625" customWidth="1"/>
    <col min="522" max="522" width="12.5703125" customWidth="1"/>
    <col min="769" max="769" width="8.140625" bestFit="1" customWidth="1"/>
    <col min="770" max="770" width="29.42578125" customWidth="1"/>
    <col min="771" max="771" width="0" hidden="1" customWidth="1"/>
    <col min="772" max="772" width="17.42578125" customWidth="1"/>
    <col min="773" max="774" width="17" customWidth="1"/>
    <col min="776" max="776" width="13.140625" customWidth="1"/>
    <col min="778" max="778" width="12.5703125" customWidth="1"/>
    <col min="1025" max="1025" width="8.140625" bestFit="1" customWidth="1"/>
    <col min="1026" max="1026" width="29.42578125" customWidth="1"/>
    <col min="1027" max="1027" width="0" hidden="1" customWidth="1"/>
    <col min="1028" max="1028" width="17.42578125" customWidth="1"/>
    <col min="1029" max="1030" width="17" customWidth="1"/>
    <col min="1032" max="1032" width="13.140625" customWidth="1"/>
    <col min="1034" max="1034" width="12.5703125" customWidth="1"/>
    <col min="1281" max="1281" width="8.140625" bestFit="1" customWidth="1"/>
    <col min="1282" max="1282" width="29.42578125" customWidth="1"/>
    <col min="1283" max="1283" width="0" hidden="1" customWidth="1"/>
    <col min="1284" max="1284" width="17.42578125" customWidth="1"/>
    <col min="1285" max="1286" width="17" customWidth="1"/>
    <col min="1288" max="1288" width="13.140625" customWidth="1"/>
    <col min="1290" max="1290" width="12.5703125" customWidth="1"/>
    <col min="1537" max="1537" width="8.140625" bestFit="1" customWidth="1"/>
    <col min="1538" max="1538" width="29.42578125" customWidth="1"/>
    <col min="1539" max="1539" width="0" hidden="1" customWidth="1"/>
    <col min="1540" max="1540" width="17.42578125" customWidth="1"/>
    <col min="1541" max="1542" width="17" customWidth="1"/>
    <col min="1544" max="1544" width="13.140625" customWidth="1"/>
    <col min="1546" max="1546" width="12.5703125" customWidth="1"/>
    <col min="1793" max="1793" width="8.140625" bestFit="1" customWidth="1"/>
    <col min="1794" max="1794" width="29.42578125" customWidth="1"/>
    <col min="1795" max="1795" width="0" hidden="1" customWidth="1"/>
    <col min="1796" max="1796" width="17.42578125" customWidth="1"/>
    <col min="1797" max="1798" width="17" customWidth="1"/>
    <col min="1800" max="1800" width="13.140625" customWidth="1"/>
    <col min="1802" max="1802" width="12.5703125" customWidth="1"/>
    <col min="2049" max="2049" width="8.140625" bestFit="1" customWidth="1"/>
    <col min="2050" max="2050" width="29.42578125" customWidth="1"/>
    <col min="2051" max="2051" width="0" hidden="1" customWidth="1"/>
    <col min="2052" max="2052" width="17.42578125" customWidth="1"/>
    <col min="2053" max="2054" width="17" customWidth="1"/>
    <col min="2056" max="2056" width="13.140625" customWidth="1"/>
    <col min="2058" max="2058" width="12.5703125" customWidth="1"/>
    <col min="2305" max="2305" width="8.140625" bestFit="1" customWidth="1"/>
    <col min="2306" max="2306" width="29.42578125" customWidth="1"/>
    <col min="2307" max="2307" width="0" hidden="1" customWidth="1"/>
    <col min="2308" max="2308" width="17.42578125" customWidth="1"/>
    <col min="2309" max="2310" width="17" customWidth="1"/>
    <col min="2312" max="2312" width="13.140625" customWidth="1"/>
    <col min="2314" max="2314" width="12.5703125" customWidth="1"/>
    <col min="2561" max="2561" width="8.140625" bestFit="1" customWidth="1"/>
    <col min="2562" max="2562" width="29.42578125" customWidth="1"/>
    <col min="2563" max="2563" width="0" hidden="1" customWidth="1"/>
    <col min="2564" max="2564" width="17.42578125" customWidth="1"/>
    <col min="2565" max="2566" width="17" customWidth="1"/>
    <col min="2568" max="2568" width="13.140625" customWidth="1"/>
    <col min="2570" max="2570" width="12.5703125" customWidth="1"/>
    <col min="2817" max="2817" width="8.140625" bestFit="1" customWidth="1"/>
    <col min="2818" max="2818" width="29.42578125" customWidth="1"/>
    <col min="2819" max="2819" width="0" hidden="1" customWidth="1"/>
    <col min="2820" max="2820" width="17.42578125" customWidth="1"/>
    <col min="2821" max="2822" width="17" customWidth="1"/>
    <col min="2824" max="2824" width="13.140625" customWidth="1"/>
    <col min="2826" max="2826" width="12.5703125" customWidth="1"/>
    <col min="3073" max="3073" width="8.140625" bestFit="1" customWidth="1"/>
    <col min="3074" max="3074" width="29.42578125" customWidth="1"/>
    <col min="3075" max="3075" width="0" hidden="1" customWidth="1"/>
    <col min="3076" max="3076" width="17.42578125" customWidth="1"/>
    <col min="3077" max="3078" width="17" customWidth="1"/>
    <col min="3080" max="3080" width="13.140625" customWidth="1"/>
    <col min="3082" max="3082" width="12.5703125" customWidth="1"/>
    <col min="3329" max="3329" width="8.140625" bestFit="1" customWidth="1"/>
    <col min="3330" max="3330" width="29.42578125" customWidth="1"/>
    <col min="3331" max="3331" width="0" hidden="1" customWidth="1"/>
    <col min="3332" max="3332" width="17.42578125" customWidth="1"/>
    <col min="3333" max="3334" width="17" customWidth="1"/>
    <col min="3336" max="3336" width="13.140625" customWidth="1"/>
    <col min="3338" max="3338" width="12.5703125" customWidth="1"/>
    <col min="3585" max="3585" width="8.140625" bestFit="1" customWidth="1"/>
    <col min="3586" max="3586" width="29.42578125" customWidth="1"/>
    <col min="3587" max="3587" width="0" hidden="1" customWidth="1"/>
    <col min="3588" max="3588" width="17.42578125" customWidth="1"/>
    <col min="3589" max="3590" width="17" customWidth="1"/>
    <col min="3592" max="3592" width="13.140625" customWidth="1"/>
    <col min="3594" max="3594" width="12.5703125" customWidth="1"/>
    <col min="3841" max="3841" width="8.140625" bestFit="1" customWidth="1"/>
    <col min="3842" max="3842" width="29.42578125" customWidth="1"/>
    <col min="3843" max="3843" width="0" hidden="1" customWidth="1"/>
    <col min="3844" max="3844" width="17.42578125" customWidth="1"/>
    <col min="3845" max="3846" width="17" customWidth="1"/>
    <col min="3848" max="3848" width="13.140625" customWidth="1"/>
    <col min="3850" max="3850" width="12.5703125" customWidth="1"/>
    <col min="4097" max="4097" width="8.140625" bestFit="1" customWidth="1"/>
    <col min="4098" max="4098" width="29.42578125" customWidth="1"/>
    <col min="4099" max="4099" width="0" hidden="1" customWidth="1"/>
    <col min="4100" max="4100" width="17.42578125" customWidth="1"/>
    <col min="4101" max="4102" width="17" customWidth="1"/>
    <col min="4104" max="4104" width="13.140625" customWidth="1"/>
    <col min="4106" max="4106" width="12.5703125" customWidth="1"/>
    <col min="4353" max="4353" width="8.140625" bestFit="1" customWidth="1"/>
    <col min="4354" max="4354" width="29.42578125" customWidth="1"/>
    <col min="4355" max="4355" width="0" hidden="1" customWidth="1"/>
    <col min="4356" max="4356" width="17.42578125" customWidth="1"/>
    <col min="4357" max="4358" width="17" customWidth="1"/>
    <col min="4360" max="4360" width="13.140625" customWidth="1"/>
    <col min="4362" max="4362" width="12.5703125" customWidth="1"/>
    <col min="4609" max="4609" width="8.140625" bestFit="1" customWidth="1"/>
    <col min="4610" max="4610" width="29.42578125" customWidth="1"/>
    <col min="4611" max="4611" width="0" hidden="1" customWidth="1"/>
    <col min="4612" max="4612" width="17.42578125" customWidth="1"/>
    <col min="4613" max="4614" width="17" customWidth="1"/>
    <col min="4616" max="4616" width="13.140625" customWidth="1"/>
    <col min="4618" max="4618" width="12.5703125" customWidth="1"/>
    <col min="4865" max="4865" width="8.140625" bestFit="1" customWidth="1"/>
    <col min="4866" max="4866" width="29.42578125" customWidth="1"/>
    <col min="4867" max="4867" width="0" hidden="1" customWidth="1"/>
    <col min="4868" max="4868" width="17.42578125" customWidth="1"/>
    <col min="4869" max="4870" width="17" customWidth="1"/>
    <col min="4872" max="4872" width="13.140625" customWidth="1"/>
    <col min="4874" max="4874" width="12.5703125" customWidth="1"/>
    <col min="5121" max="5121" width="8.140625" bestFit="1" customWidth="1"/>
    <col min="5122" max="5122" width="29.42578125" customWidth="1"/>
    <col min="5123" max="5123" width="0" hidden="1" customWidth="1"/>
    <col min="5124" max="5124" width="17.42578125" customWidth="1"/>
    <col min="5125" max="5126" width="17" customWidth="1"/>
    <col min="5128" max="5128" width="13.140625" customWidth="1"/>
    <col min="5130" max="5130" width="12.5703125" customWidth="1"/>
    <col min="5377" max="5377" width="8.140625" bestFit="1" customWidth="1"/>
    <col min="5378" max="5378" width="29.42578125" customWidth="1"/>
    <col min="5379" max="5379" width="0" hidden="1" customWidth="1"/>
    <col min="5380" max="5380" width="17.42578125" customWidth="1"/>
    <col min="5381" max="5382" width="17" customWidth="1"/>
    <col min="5384" max="5384" width="13.140625" customWidth="1"/>
    <col min="5386" max="5386" width="12.5703125" customWidth="1"/>
    <col min="5633" max="5633" width="8.140625" bestFit="1" customWidth="1"/>
    <col min="5634" max="5634" width="29.42578125" customWidth="1"/>
    <col min="5635" max="5635" width="0" hidden="1" customWidth="1"/>
    <col min="5636" max="5636" width="17.42578125" customWidth="1"/>
    <col min="5637" max="5638" width="17" customWidth="1"/>
    <col min="5640" max="5640" width="13.140625" customWidth="1"/>
    <col min="5642" max="5642" width="12.5703125" customWidth="1"/>
    <col min="5889" max="5889" width="8.140625" bestFit="1" customWidth="1"/>
    <col min="5890" max="5890" width="29.42578125" customWidth="1"/>
    <col min="5891" max="5891" width="0" hidden="1" customWidth="1"/>
    <col min="5892" max="5892" width="17.42578125" customWidth="1"/>
    <col min="5893" max="5894" width="17" customWidth="1"/>
    <col min="5896" max="5896" width="13.140625" customWidth="1"/>
    <col min="5898" max="5898" width="12.5703125" customWidth="1"/>
    <col min="6145" max="6145" width="8.140625" bestFit="1" customWidth="1"/>
    <col min="6146" max="6146" width="29.42578125" customWidth="1"/>
    <col min="6147" max="6147" width="0" hidden="1" customWidth="1"/>
    <col min="6148" max="6148" width="17.42578125" customWidth="1"/>
    <col min="6149" max="6150" width="17" customWidth="1"/>
    <col min="6152" max="6152" width="13.140625" customWidth="1"/>
    <col min="6154" max="6154" width="12.5703125" customWidth="1"/>
    <col min="6401" max="6401" width="8.140625" bestFit="1" customWidth="1"/>
    <col min="6402" max="6402" width="29.42578125" customWidth="1"/>
    <col min="6403" max="6403" width="0" hidden="1" customWidth="1"/>
    <col min="6404" max="6404" width="17.42578125" customWidth="1"/>
    <col min="6405" max="6406" width="17" customWidth="1"/>
    <col min="6408" max="6408" width="13.140625" customWidth="1"/>
    <col min="6410" max="6410" width="12.5703125" customWidth="1"/>
    <col min="6657" max="6657" width="8.140625" bestFit="1" customWidth="1"/>
    <col min="6658" max="6658" width="29.42578125" customWidth="1"/>
    <col min="6659" max="6659" width="0" hidden="1" customWidth="1"/>
    <col min="6660" max="6660" width="17.42578125" customWidth="1"/>
    <col min="6661" max="6662" width="17" customWidth="1"/>
    <col min="6664" max="6664" width="13.140625" customWidth="1"/>
    <col min="6666" max="6666" width="12.5703125" customWidth="1"/>
    <col min="6913" max="6913" width="8.140625" bestFit="1" customWidth="1"/>
    <col min="6914" max="6914" width="29.42578125" customWidth="1"/>
    <col min="6915" max="6915" width="0" hidden="1" customWidth="1"/>
    <col min="6916" max="6916" width="17.42578125" customWidth="1"/>
    <col min="6917" max="6918" width="17" customWidth="1"/>
    <col min="6920" max="6920" width="13.140625" customWidth="1"/>
    <col min="6922" max="6922" width="12.5703125" customWidth="1"/>
    <col min="7169" max="7169" width="8.140625" bestFit="1" customWidth="1"/>
    <col min="7170" max="7170" width="29.42578125" customWidth="1"/>
    <col min="7171" max="7171" width="0" hidden="1" customWidth="1"/>
    <col min="7172" max="7172" width="17.42578125" customWidth="1"/>
    <col min="7173" max="7174" width="17" customWidth="1"/>
    <col min="7176" max="7176" width="13.140625" customWidth="1"/>
    <col min="7178" max="7178" width="12.5703125" customWidth="1"/>
    <col min="7425" max="7425" width="8.140625" bestFit="1" customWidth="1"/>
    <col min="7426" max="7426" width="29.42578125" customWidth="1"/>
    <col min="7427" max="7427" width="0" hidden="1" customWidth="1"/>
    <col min="7428" max="7428" width="17.42578125" customWidth="1"/>
    <col min="7429" max="7430" width="17" customWidth="1"/>
    <col min="7432" max="7432" width="13.140625" customWidth="1"/>
    <col min="7434" max="7434" width="12.5703125" customWidth="1"/>
    <col min="7681" max="7681" width="8.140625" bestFit="1" customWidth="1"/>
    <col min="7682" max="7682" width="29.42578125" customWidth="1"/>
    <col min="7683" max="7683" width="0" hidden="1" customWidth="1"/>
    <col min="7684" max="7684" width="17.42578125" customWidth="1"/>
    <col min="7685" max="7686" width="17" customWidth="1"/>
    <col min="7688" max="7688" width="13.140625" customWidth="1"/>
    <col min="7690" max="7690" width="12.5703125" customWidth="1"/>
    <col min="7937" max="7937" width="8.140625" bestFit="1" customWidth="1"/>
    <col min="7938" max="7938" width="29.42578125" customWidth="1"/>
    <col min="7939" max="7939" width="0" hidden="1" customWidth="1"/>
    <col min="7940" max="7940" width="17.42578125" customWidth="1"/>
    <col min="7941" max="7942" width="17" customWidth="1"/>
    <col min="7944" max="7944" width="13.140625" customWidth="1"/>
    <col min="7946" max="7946" width="12.5703125" customWidth="1"/>
    <col min="8193" max="8193" width="8.140625" bestFit="1" customWidth="1"/>
    <col min="8194" max="8194" width="29.42578125" customWidth="1"/>
    <col min="8195" max="8195" width="0" hidden="1" customWidth="1"/>
    <col min="8196" max="8196" width="17.42578125" customWidth="1"/>
    <col min="8197" max="8198" width="17" customWidth="1"/>
    <col min="8200" max="8200" width="13.140625" customWidth="1"/>
    <col min="8202" max="8202" width="12.5703125" customWidth="1"/>
    <col min="8449" max="8449" width="8.140625" bestFit="1" customWidth="1"/>
    <col min="8450" max="8450" width="29.42578125" customWidth="1"/>
    <col min="8451" max="8451" width="0" hidden="1" customWidth="1"/>
    <col min="8452" max="8452" width="17.42578125" customWidth="1"/>
    <col min="8453" max="8454" width="17" customWidth="1"/>
    <col min="8456" max="8456" width="13.140625" customWidth="1"/>
    <col min="8458" max="8458" width="12.5703125" customWidth="1"/>
    <col min="8705" max="8705" width="8.140625" bestFit="1" customWidth="1"/>
    <col min="8706" max="8706" width="29.42578125" customWidth="1"/>
    <col min="8707" max="8707" width="0" hidden="1" customWidth="1"/>
    <col min="8708" max="8708" width="17.42578125" customWidth="1"/>
    <col min="8709" max="8710" width="17" customWidth="1"/>
    <col min="8712" max="8712" width="13.140625" customWidth="1"/>
    <col min="8714" max="8714" width="12.5703125" customWidth="1"/>
    <col min="8961" max="8961" width="8.140625" bestFit="1" customWidth="1"/>
    <col min="8962" max="8962" width="29.42578125" customWidth="1"/>
    <col min="8963" max="8963" width="0" hidden="1" customWidth="1"/>
    <col min="8964" max="8964" width="17.42578125" customWidth="1"/>
    <col min="8965" max="8966" width="17" customWidth="1"/>
    <col min="8968" max="8968" width="13.140625" customWidth="1"/>
    <col min="8970" max="8970" width="12.5703125" customWidth="1"/>
    <col min="9217" max="9217" width="8.140625" bestFit="1" customWidth="1"/>
    <col min="9218" max="9218" width="29.42578125" customWidth="1"/>
    <col min="9219" max="9219" width="0" hidden="1" customWidth="1"/>
    <col min="9220" max="9220" width="17.42578125" customWidth="1"/>
    <col min="9221" max="9222" width="17" customWidth="1"/>
    <col min="9224" max="9224" width="13.140625" customWidth="1"/>
    <col min="9226" max="9226" width="12.5703125" customWidth="1"/>
    <col min="9473" max="9473" width="8.140625" bestFit="1" customWidth="1"/>
    <col min="9474" max="9474" width="29.42578125" customWidth="1"/>
    <col min="9475" max="9475" width="0" hidden="1" customWidth="1"/>
    <col min="9476" max="9476" width="17.42578125" customWidth="1"/>
    <col min="9477" max="9478" width="17" customWidth="1"/>
    <col min="9480" max="9480" width="13.140625" customWidth="1"/>
    <col min="9482" max="9482" width="12.5703125" customWidth="1"/>
    <col min="9729" max="9729" width="8.140625" bestFit="1" customWidth="1"/>
    <col min="9730" max="9730" width="29.42578125" customWidth="1"/>
    <col min="9731" max="9731" width="0" hidden="1" customWidth="1"/>
    <col min="9732" max="9732" width="17.42578125" customWidth="1"/>
    <col min="9733" max="9734" width="17" customWidth="1"/>
    <col min="9736" max="9736" width="13.140625" customWidth="1"/>
    <col min="9738" max="9738" width="12.5703125" customWidth="1"/>
    <col min="9985" max="9985" width="8.140625" bestFit="1" customWidth="1"/>
    <col min="9986" max="9986" width="29.42578125" customWidth="1"/>
    <col min="9987" max="9987" width="0" hidden="1" customWidth="1"/>
    <col min="9988" max="9988" width="17.42578125" customWidth="1"/>
    <col min="9989" max="9990" width="17" customWidth="1"/>
    <col min="9992" max="9992" width="13.140625" customWidth="1"/>
    <col min="9994" max="9994" width="12.5703125" customWidth="1"/>
    <col min="10241" max="10241" width="8.140625" bestFit="1" customWidth="1"/>
    <col min="10242" max="10242" width="29.42578125" customWidth="1"/>
    <col min="10243" max="10243" width="0" hidden="1" customWidth="1"/>
    <col min="10244" max="10244" width="17.42578125" customWidth="1"/>
    <col min="10245" max="10246" width="17" customWidth="1"/>
    <col min="10248" max="10248" width="13.140625" customWidth="1"/>
    <col min="10250" max="10250" width="12.5703125" customWidth="1"/>
    <col min="10497" max="10497" width="8.140625" bestFit="1" customWidth="1"/>
    <col min="10498" max="10498" width="29.42578125" customWidth="1"/>
    <col min="10499" max="10499" width="0" hidden="1" customWidth="1"/>
    <col min="10500" max="10500" width="17.42578125" customWidth="1"/>
    <col min="10501" max="10502" width="17" customWidth="1"/>
    <col min="10504" max="10504" width="13.140625" customWidth="1"/>
    <col min="10506" max="10506" width="12.5703125" customWidth="1"/>
    <col min="10753" max="10753" width="8.140625" bestFit="1" customWidth="1"/>
    <col min="10754" max="10754" width="29.42578125" customWidth="1"/>
    <col min="10755" max="10755" width="0" hidden="1" customWidth="1"/>
    <col min="10756" max="10756" width="17.42578125" customWidth="1"/>
    <col min="10757" max="10758" width="17" customWidth="1"/>
    <col min="10760" max="10760" width="13.140625" customWidth="1"/>
    <col min="10762" max="10762" width="12.5703125" customWidth="1"/>
    <col min="11009" max="11009" width="8.140625" bestFit="1" customWidth="1"/>
    <col min="11010" max="11010" width="29.42578125" customWidth="1"/>
    <col min="11011" max="11011" width="0" hidden="1" customWidth="1"/>
    <col min="11012" max="11012" width="17.42578125" customWidth="1"/>
    <col min="11013" max="11014" width="17" customWidth="1"/>
    <col min="11016" max="11016" width="13.140625" customWidth="1"/>
    <col min="11018" max="11018" width="12.5703125" customWidth="1"/>
    <col min="11265" max="11265" width="8.140625" bestFit="1" customWidth="1"/>
    <col min="11266" max="11266" width="29.42578125" customWidth="1"/>
    <col min="11267" max="11267" width="0" hidden="1" customWidth="1"/>
    <col min="11268" max="11268" width="17.42578125" customWidth="1"/>
    <col min="11269" max="11270" width="17" customWidth="1"/>
    <col min="11272" max="11272" width="13.140625" customWidth="1"/>
    <col min="11274" max="11274" width="12.5703125" customWidth="1"/>
    <col min="11521" max="11521" width="8.140625" bestFit="1" customWidth="1"/>
    <col min="11522" max="11522" width="29.42578125" customWidth="1"/>
    <col min="11523" max="11523" width="0" hidden="1" customWidth="1"/>
    <col min="11524" max="11524" width="17.42578125" customWidth="1"/>
    <col min="11525" max="11526" width="17" customWidth="1"/>
    <col min="11528" max="11528" width="13.140625" customWidth="1"/>
    <col min="11530" max="11530" width="12.5703125" customWidth="1"/>
    <col min="11777" max="11777" width="8.140625" bestFit="1" customWidth="1"/>
    <col min="11778" max="11778" width="29.42578125" customWidth="1"/>
    <col min="11779" max="11779" width="0" hidden="1" customWidth="1"/>
    <col min="11780" max="11780" width="17.42578125" customWidth="1"/>
    <col min="11781" max="11782" width="17" customWidth="1"/>
    <col min="11784" max="11784" width="13.140625" customWidth="1"/>
    <col min="11786" max="11786" width="12.5703125" customWidth="1"/>
    <col min="12033" max="12033" width="8.140625" bestFit="1" customWidth="1"/>
    <col min="12034" max="12034" width="29.42578125" customWidth="1"/>
    <col min="12035" max="12035" width="0" hidden="1" customWidth="1"/>
    <col min="12036" max="12036" width="17.42578125" customWidth="1"/>
    <col min="12037" max="12038" width="17" customWidth="1"/>
    <col min="12040" max="12040" width="13.140625" customWidth="1"/>
    <col min="12042" max="12042" width="12.5703125" customWidth="1"/>
    <col min="12289" max="12289" width="8.140625" bestFit="1" customWidth="1"/>
    <col min="12290" max="12290" width="29.42578125" customWidth="1"/>
    <col min="12291" max="12291" width="0" hidden="1" customWidth="1"/>
    <col min="12292" max="12292" width="17.42578125" customWidth="1"/>
    <col min="12293" max="12294" width="17" customWidth="1"/>
    <col min="12296" max="12296" width="13.140625" customWidth="1"/>
    <col min="12298" max="12298" width="12.5703125" customWidth="1"/>
    <col min="12545" max="12545" width="8.140625" bestFit="1" customWidth="1"/>
    <col min="12546" max="12546" width="29.42578125" customWidth="1"/>
    <col min="12547" max="12547" width="0" hidden="1" customWidth="1"/>
    <col min="12548" max="12548" width="17.42578125" customWidth="1"/>
    <col min="12549" max="12550" width="17" customWidth="1"/>
    <col min="12552" max="12552" width="13.140625" customWidth="1"/>
    <col min="12554" max="12554" width="12.5703125" customWidth="1"/>
    <col min="12801" max="12801" width="8.140625" bestFit="1" customWidth="1"/>
    <col min="12802" max="12802" width="29.42578125" customWidth="1"/>
    <col min="12803" max="12803" width="0" hidden="1" customWidth="1"/>
    <col min="12804" max="12804" width="17.42578125" customWidth="1"/>
    <col min="12805" max="12806" width="17" customWidth="1"/>
    <col min="12808" max="12808" width="13.140625" customWidth="1"/>
    <col min="12810" max="12810" width="12.5703125" customWidth="1"/>
    <col min="13057" max="13057" width="8.140625" bestFit="1" customWidth="1"/>
    <col min="13058" max="13058" width="29.42578125" customWidth="1"/>
    <col min="13059" max="13059" width="0" hidden="1" customWidth="1"/>
    <col min="13060" max="13060" width="17.42578125" customWidth="1"/>
    <col min="13061" max="13062" width="17" customWidth="1"/>
    <col min="13064" max="13064" width="13.140625" customWidth="1"/>
    <col min="13066" max="13066" width="12.5703125" customWidth="1"/>
    <col min="13313" max="13313" width="8.140625" bestFit="1" customWidth="1"/>
    <col min="13314" max="13314" width="29.42578125" customWidth="1"/>
    <col min="13315" max="13315" width="0" hidden="1" customWidth="1"/>
    <col min="13316" max="13316" width="17.42578125" customWidth="1"/>
    <col min="13317" max="13318" width="17" customWidth="1"/>
    <col min="13320" max="13320" width="13.140625" customWidth="1"/>
    <col min="13322" max="13322" width="12.5703125" customWidth="1"/>
    <col min="13569" max="13569" width="8.140625" bestFit="1" customWidth="1"/>
    <col min="13570" max="13570" width="29.42578125" customWidth="1"/>
    <col min="13571" max="13571" width="0" hidden="1" customWidth="1"/>
    <col min="13572" max="13572" width="17.42578125" customWidth="1"/>
    <col min="13573" max="13574" width="17" customWidth="1"/>
    <col min="13576" max="13576" width="13.140625" customWidth="1"/>
    <col min="13578" max="13578" width="12.5703125" customWidth="1"/>
    <col min="13825" max="13825" width="8.140625" bestFit="1" customWidth="1"/>
    <col min="13826" max="13826" width="29.42578125" customWidth="1"/>
    <col min="13827" max="13827" width="0" hidden="1" customWidth="1"/>
    <col min="13828" max="13828" width="17.42578125" customWidth="1"/>
    <col min="13829" max="13830" width="17" customWidth="1"/>
    <col min="13832" max="13832" width="13.140625" customWidth="1"/>
    <col min="13834" max="13834" width="12.5703125" customWidth="1"/>
    <col min="14081" max="14081" width="8.140625" bestFit="1" customWidth="1"/>
    <col min="14082" max="14082" width="29.42578125" customWidth="1"/>
    <col min="14083" max="14083" width="0" hidden="1" customWidth="1"/>
    <col min="14084" max="14084" width="17.42578125" customWidth="1"/>
    <col min="14085" max="14086" width="17" customWidth="1"/>
    <col min="14088" max="14088" width="13.140625" customWidth="1"/>
    <col min="14090" max="14090" width="12.5703125" customWidth="1"/>
    <col min="14337" max="14337" width="8.140625" bestFit="1" customWidth="1"/>
    <col min="14338" max="14338" width="29.42578125" customWidth="1"/>
    <col min="14339" max="14339" width="0" hidden="1" customWidth="1"/>
    <col min="14340" max="14340" width="17.42578125" customWidth="1"/>
    <col min="14341" max="14342" width="17" customWidth="1"/>
    <col min="14344" max="14344" width="13.140625" customWidth="1"/>
    <col min="14346" max="14346" width="12.5703125" customWidth="1"/>
    <col min="14593" max="14593" width="8.140625" bestFit="1" customWidth="1"/>
    <col min="14594" max="14594" width="29.42578125" customWidth="1"/>
    <col min="14595" max="14595" width="0" hidden="1" customWidth="1"/>
    <col min="14596" max="14596" width="17.42578125" customWidth="1"/>
    <col min="14597" max="14598" width="17" customWidth="1"/>
    <col min="14600" max="14600" width="13.140625" customWidth="1"/>
    <col min="14602" max="14602" width="12.5703125" customWidth="1"/>
    <col min="14849" max="14849" width="8.140625" bestFit="1" customWidth="1"/>
    <col min="14850" max="14850" width="29.42578125" customWidth="1"/>
    <col min="14851" max="14851" width="0" hidden="1" customWidth="1"/>
    <col min="14852" max="14852" width="17.42578125" customWidth="1"/>
    <col min="14853" max="14854" width="17" customWidth="1"/>
    <col min="14856" max="14856" width="13.140625" customWidth="1"/>
    <col min="14858" max="14858" width="12.5703125" customWidth="1"/>
    <col min="15105" max="15105" width="8.140625" bestFit="1" customWidth="1"/>
    <col min="15106" max="15106" width="29.42578125" customWidth="1"/>
    <col min="15107" max="15107" width="0" hidden="1" customWidth="1"/>
    <col min="15108" max="15108" width="17.42578125" customWidth="1"/>
    <col min="15109" max="15110" width="17" customWidth="1"/>
    <col min="15112" max="15112" width="13.140625" customWidth="1"/>
    <col min="15114" max="15114" width="12.5703125" customWidth="1"/>
    <col min="15361" max="15361" width="8.140625" bestFit="1" customWidth="1"/>
    <col min="15362" max="15362" width="29.42578125" customWidth="1"/>
    <col min="15363" max="15363" width="0" hidden="1" customWidth="1"/>
    <col min="15364" max="15364" width="17.42578125" customWidth="1"/>
    <col min="15365" max="15366" width="17" customWidth="1"/>
    <col min="15368" max="15368" width="13.140625" customWidth="1"/>
    <col min="15370" max="15370" width="12.5703125" customWidth="1"/>
    <col min="15617" max="15617" width="8.140625" bestFit="1" customWidth="1"/>
    <col min="15618" max="15618" width="29.42578125" customWidth="1"/>
    <col min="15619" max="15619" width="0" hidden="1" customWidth="1"/>
    <col min="15620" max="15620" width="17.42578125" customWidth="1"/>
    <col min="15621" max="15622" width="17" customWidth="1"/>
    <col min="15624" max="15624" width="13.140625" customWidth="1"/>
    <col min="15626" max="15626" width="12.5703125" customWidth="1"/>
    <col min="15873" max="15873" width="8.140625" bestFit="1" customWidth="1"/>
    <col min="15874" max="15874" width="29.42578125" customWidth="1"/>
    <col min="15875" max="15875" width="0" hidden="1" customWidth="1"/>
    <col min="15876" max="15876" width="17.42578125" customWidth="1"/>
    <col min="15877" max="15878" width="17" customWidth="1"/>
    <col min="15880" max="15880" width="13.140625" customWidth="1"/>
    <col min="15882" max="15882" width="12.5703125" customWidth="1"/>
    <col min="16129" max="16129" width="8.140625" bestFit="1" customWidth="1"/>
    <col min="16130" max="16130" width="29.42578125" customWidth="1"/>
    <col min="16131" max="16131" width="0" hidden="1" customWidth="1"/>
    <col min="16132" max="16132" width="17.42578125" customWidth="1"/>
    <col min="16133" max="16134" width="17" customWidth="1"/>
    <col min="16136" max="16136" width="13.140625" customWidth="1"/>
    <col min="16138" max="16138" width="12.5703125" customWidth="1"/>
  </cols>
  <sheetData>
    <row r="1" spans="1:10" x14ac:dyDescent="0.2">
      <c r="E1" s="124" t="s">
        <v>426</v>
      </c>
      <c r="F1" s="124"/>
    </row>
    <row r="2" spans="1:10" x14ac:dyDescent="0.2">
      <c r="E2" s="124" t="s">
        <v>46</v>
      </c>
      <c r="F2" s="124"/>
    </row>
    <row r="3" spans="1:10" x14ac:dyDescent="0.2">
      <c r="E3" s="124" t="s">
        <v>402</v>
      </c>
      <c r="F3" s="124"/>
    </row>
    <row r="4" spans="1:10" x14ac:dyDescent="0.2">
      <c r="E4" s="128" t="s">
        <v>34</v>
      </c>
      <c r="F4" s="128"/>
    </row>
    <row r="5" spans="1:10" x14ac:dyDescent="0.2">
      <c r="C5" s="638"/>
    </row>
    <row r="6" spans="1:10" ht="18.75" customHeight="1" x14ac:dyDescent="0.3">
      <c r="A6" s="20" t="s">
        <v>427</v>
      </c>
      <c r="B6" s="20"/>
      <c r="C6" s="20"/>
      <c r="D6" s="20"/>
      <c r="E6" s="20"/>
      <c r="F6" s="20"/>
    </row>
    <row r="7" spans="1:10" ht="18.75" x14ac:dyDescent="0.3">
      <c r="A7" s="18"/>
      <c r="B7" s="639"/>
      <c r="C7" s="640" t="s">
        <v>428</v>
      </c>
      <c r="D7" s="641"/>
      <c r="E7" s="639"/>
      <c r="F7" s="642" t="s">
        <v>434</v>
      </c>
    </row>
    <row r="8" spans="1:10" ht="18.75" customHeight="1" x14ac:dyDescent="0.3">
      <c r="A8" s="20" t="s">
        <v>435</v>
      </c>
      <c r="B8" s="20"/>
      <c r="C8" s="20"/>
      <c r="D8" s="20"/>
      <c r="E8" s="20"/>
      <c r="F8" s="20"/>
    </row>
    <row r="9" spans="1:10" ht="20.25" x14ac:dyDescent="0.3">
      <c r="A9" s="643"/>
      <c r="B9" s="643"/>
      <c r="C9" s="644"/>
      <c r="F9" s="22" t="s">
        <v>2</v>
      </c>
    </row>
    <row r="10" spans="1:10" ht="15" x14ac:dyDescent="0.25">
      <c r="A10" s="645" t="s">
        <v>40</v>
      </c>
      <c r="B10" s="646" t="s">
        <v>430</v>
      </c>
      <c r="C10" s="647" t="s">
        <v>25</v>
      </c>
      <c r="D10" s="648" t="s">
        <v>29</v>
      </c>
      <c r="E10" s="648" t="s">
        <v>30</v>
      </c>
      <c r="F10" s="648" t="s">
        <v>31</v>
      </c>
      <c r="J10" s="656"/>
    </row>
    <row r="11" spans="1:10" ht="15" x14ac:dyDescent="0.25">
      <c r="A11" s="649" t="s">
        <v>43</v>
      </c>
      <c r="B11" s="650" t="s">
        <v>431</v>
      </c>
      <c r="C11" s="651">
        <v>545200</v>
      </c>
      <c r="D11" s="652">
        <v>22300</v>
      </c>
      <c r="E11" s="652">
        <v>22300</v>
      </c>
      <c r="F11" s="652">
        <v>22300</v>
      </c>
      <c r="J11" s="656"/>
    </row>
    <row r="12" spans="1:10" ht="14.25" x14ac:dyDescent="0.2">
      <c r="A12" s="653"/>
      <c r="B12" s="653" t="s">
        <v>411</v>
      </c>
      <c r="C12" s="654">
        <f>SUM(C11:C11)</f>
        <v>545200</v>
      </c>
      <c r="D12" s="655">
        <f>SUM(D11:D11)</f>
        <v>22300</v>
      </c>
      <c r="E12" s="655">
        <f>SUM(E11:E11)</f>
        <v>22300</v>
      </c>
      <c r="F12" s="655">
        <f>SUM(F11:F11)</f>
        <v>22300</v>
      </c>
      <c r="J12" s="656"/>
    </row>
  </sheetData>
  <mergeCells count="2">
    <mergeCell ref="A6:F6"/>
    <mergeCell ref="A8:F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/>
  </sheetViews>
  <sheetFormatPr defaultRowHeight="12.75" x14ac:dyDescent="0.2"/>
  <cols>
    <col min="1" max="1" width="8.140625" bestFit="1" customWidth="1"/>
    <col min="2" max="2" width="35.85546875" customWidth="1"/>
    <col min="3" max="3" width="9" hidden="1" customWidth="1"/>
    <col min="4" max="4" width="16.28515625" bestFit="1" customWidth="1"/>
    <col min="5" max="5" width="17.85546875" customWidth="1"/>
    <col min="6" max="6" width="16.28515625" bestFit="1" customWidth="1"/>
    <col min="7" max="7" width="11.42578125" hidden="1" customWidth="1"/>
    <col min="8" max="8" width="12.28515625" hidden="1" customWidth="1"/>
    <col min="9" max="9" width="11.42578125" hidden="1" customWidth="1"/>
    <col min="10" max="10" width="9.140625" hidden="1" customWidth="1"/>
    <col min="11" max="11" width="13.28515625" hidden="1" customWidth="1"/>
    <col min="12" max="12" width="11.85546875" hidden="1" customWidth="1"/>
    <col min="13" max="13" width="10.85546875" hidden="1" customWidth="1"/>
    <col min="14" max="14" width="11.7109375" hidden="1" customWidth="1"/>
    <col min="15" max="15" width="11.140625" hidden="1" customWidth="1"/>
    <col min="16" max="16" width="11.85546875" hidden="1" customWidth="1"/>
    <col min="17" max="17" width="9.140625" hidden="1" customWidth="1"/>
    <col min="257" max="257" width="8.140625" bestFit="1" customWidth="1"/>
    <col min="258" max="258" width="35.85546875" customWidth="1"/>
    <col min="259" max="259" width="0" hidden="1" customWidth="1"/>
    <col min="260" max="260" width="16.28515625" bestFit="1" customWidth="1"/>
    <col min="261" max="261" width="17.85546875" customWidth="1"/>
    <col min="262" max="262" width="16.28515625" bestFit="1" customWidth="1"/>
    <col min="263" max="273" width="0" hidden="1" customWidth="1"/>
    <col min="513" max="513" width="8.140625" bestFit="1" customWidth="1"/>
    <col min="514" max="514" width="35.85546875" customWidth="1"/>
    <col min="515" max="515" width="0" hidden="1" customWidth="1"/>
    <col min="516" max="516" width="16.28515625" bestFit="1" customWidth="1"/>
    <col min="517" max="517" width="17.85546875" customWidth="1"/>
    <col min="518" max="518" width="16.28515625" bestFit="1" customWidth="1"/>
    <col min="519" max="529" width="0" hidden="1" customWidth="1"/>
    <col min="769" max="769" width="8.140625" bestFit="1" customWidth="1"/>
    <col min="770" max="770" width="35.85546875" customWidth="1"/>
    <col min="771" max="771" width="0" hidden="1" customWidth="1"/>
    <col min="772" max="772" width="16.28515625" bestFit="1" customWidth="1"/>
    <col min="773" max="773" width="17.85546875" customWidth="1"/>
    <col min="774" max="774" width="16.28515625" bestFit="1" customWidth="1"/>
    <col min="775" max="785" width="0" hidden="1" customWidth="1"/>
    <col min="1025" max="1025" width="8.140625" bestFit="1" customWidth="1"/>
    <col min="1026" max="1026" width="35.85546875" customWidth="1"/>
    <col min="1027" max="1027" width="0" hidden="1" customWidth="1"/>
    <col min="1028" max="1028" width="16.28515625" bestFit="1" customWidth="1"/>
    <col min="1029" max="1029" width="17.85546875" customWidth="1"/>
    <col min="1030" max="1030" width="16.28515625" bestFit="1" customWidth="1"/>
    <col min="1031" max="1041" width="0" hidden="1" customWidth="1"/>
    <col min="1281" max="1281" width="8.140625" bestFit="1" customWidth="1"/>
    <col min="1282" max="1282" width="35.85546875" customWidth="1"/>
    <col min="1283" max="1283" width="0" hidden="1" customWidth="1"/>
    <col min="1284" max="1284" width="16.28515625" bestFit="1" customWidth="1"/>
    <col min="1285" max="1285" width="17.85546875" customWidth="1"/>
    <col min="1286" max="1286" width="16.28515625" bestFit="1" customWidth="1"/>
    <col min="1287" max="1297" width="0" hidden="1" customWidth="1"/>
    <col min="1537" max="1537" width="8.140625" bestFit="1" customWidth="1"/>
    <col min="1538" max="1538" width="35.85546875" customWidth="1"/>
    <col min="1539" max="1539" width="0" hidden="1" customWidth="1"/>
    <col min="1540" max="1540" width="16.28515625" bestFit="1" customWidth="1"/>
    <col min="1541" max="1541" width="17.85546875" customWidth="1"/>
    <col min="1542" max="1542" width="16.28515625" bestFit="1" customWidth="1"/>
    <col min="1543" max="1553" width="0" hidden="1" customWidth="1"/>
    <col min="1793" max="1793" width="8.140625" bestFit="1" customWidth="1"/>
    <col min="1794" max="1794" width="35.85546875" customWidth="1"/>
    <col min="1795" max="1795" width="0" hidden="1" customWidth="1"/>
    <col min="1796" max="1796" width="16.28515625" bestFit="1" customWidth="1"/>
    <col min="1797" max="1797" width="17.85546875" customWidth="1"/>
    <col min="1798" max="1798" width="16.28515625" bestFit="1" customWidth="1"/>
    <col min="1799" max="1809" width="0" hidden="1" customWidth="1"/>
    <col min="2049" max="2049" width="8.140625" bestFit="1" customWidth="1"/>
    <col min="2050" max="2050" width="35.85546875" customWidth="1"/>
    <col min="2051" max="2051" width="0" hidden="1" customWidth="1"/>
    <col min="2052" max="2052" width="16.28515625" bestFit="1" customWidth="1"/>
    <col min="2053" max="2053" width="17.85546875" customWidth="1"/>
    <col min="2054" max="2054" width="16.28515625" bestFit="1" customWidth="1"/>
    <col min="2055" max="2065" width="0" hidden="1" customWidth="1"/>
    <col min="2305" max="2305" width="8.140625" bestFit="1" customWidth="1"/>
    <col min="2306" max="2306" width="35.85546875" customWidth="1"/>
    <col min="2307" max="2307" width="0" hidden="1" customWidth="1"/>
    <col min="2308" max="2308" width="16.28515625" bestFit="1" customWidth="1"/>
    <col min="2309" max="2309" width="17.85546875" customWidth="1"/>
    <col min="2310" max="2310" width="16.28515625" bestFit="1" customWidth="1"/>
    <col min="2311" max="2321" width="0" hidden="1" customWidth="1"/>
    <col min="2561" max="2561" width="8.140625" bestFit="1" customWidth="1"/>
    <col min="2562" max="2562" width="35.85546875" customWidth="1"/>
    <col min="2563" max="2563" width="0" hidden="1" customWidth="1"/>
    <col min="2564" max="2564" width="16.28515625" bestFit="1" customWidth="1"/>
    <col min="2565" max="2565" width="17.85546875" customWidth="1"/>
    <col min="2566" max="2566" width="16.28515625" bestFit="1" customWidth="1"/>
    <col min="2567" max="2577" width="0" hidden="1" customWidth="1"/>
    <col min="2817" max="2817" width="8.140625" bestFit="1" customWidth="1"/>
    <col min="2818" max="2818" width="35.85546875" customWidth="1"/>
    <col min="2819" max="2819" width="0" hidden="1" customWidth="1"/>
    <col min="2820" max="2820" width="16.28515625" bestFit="1" customWidth="1"/>
    <col min="2821" max="2821" width="17.85546875" customWidth="1"/>
    <col min="2822" max="2822" width="16.28515625" bestFit="1" customWidth="1"/>
    <col min="2823" max="2833" width="0" hidden="1" customWidth="1"/>
    <col min="3073" max="3073" width="8.140625" bestFit="1" customWidth="1"/>
    <col min="3074" max="3074" width="35.85546875" customWidth="1"/>
    <col min="3075" max="3075" width="0" hidden="1" customWidth="1"/>
    <col min="3076" max="3076" width="16.28515625" bestFit="1" customWidth="1"/>
    <col min="3077" max="3077" width="17.85546875" customWidth="1"/>
    <col min="3078" max="3078" width="16.28515625" bestFit="1" customWidth="1"/>
    <col min="3079" max="3089" width="0" hidden="1" customWidth="1"/>
    <col min="3329" max="3329" width="8.140625" bestFit="1" customWidth="1"/>
    <col min="3330" max="3330" width="35.85546875" customWidth="1"/>
    <col min="3331" max="3331" width="0" hidden="1" customWidth="1"/>
    <col min="3332" max="3332" width="16.28515625" bestFit="1" customWidth="1"/>
    <col min="3333" max="3333" width="17.85546875" customWidth="1"/>
    <col min="3334" max="3334" width="16.28515625" bestFit="1" customWidth="1"/>
    <col min="3335" max="3345" width="0" hidden="1" customWidth="1"/>
    <col min="3585" max="3585" width="8.140625" bestFit="1" customWidth="1"/>
    <col min="3586" max="3586" width="35.85546875" customWidth="1"/>
    <col min="3587" max="3587" width="0" hidden="1" customWidth="1"/>
    <col min="3588" max="3588" width="16.28515625" bestFit="1" customWidth="1"/>
    <col min="3589" max="3589" width="17.85546875" customWidth="1"/>
    <col min="3590" max="3590" width="16.28515625" bestFit="1" customWidth="1"/>
    <col min="3591" max="3601" width="0" hidden="1" customWidth="1"/>
    <col min="3841" max="3841" width="8.140625" bestFit="1" customWidth="1"/>
    <col min="3842" max="3842" width="35.85546875" customWidth="1"/>
    <col min="3843" max="3843" width="0" hidden="1" customWidth="1"/>
    <col min="3844" max="3844" width="16.28515625" bestFit="1" customWidth="1"/>
    <col min="3845" max="3845" width="17.85546875" customWidth="1"/>
    <col min="3846" max="3846" width="16.28515625" bestFit="1" customWidth="1"/>
    <col min="3847" max="3857" width="0" hidden="1" customWidth="1"/>
    <col min="4097" max="4097" width="8.140625" bestFit="1" customWidth="1"/>
    <col min="4098" max="4098" width="35.85546875" customWidth="1"/>
    <col min="4099" max="4099" width="0" hidden="1" customWidth="1"/>
    <col min="4100" max="4100" width="16.28515625" bestFit="1" customWidth="1"/>
    <col min="4101" max="4101" width="17.85546875" customWidth="1"/>
    <col min="4102" max="4102" width="16.28515625" bestFit="1" customWidth="1"/>
    <col min="4103" max="4113" width="0" hidden="1" customWidth="1"/>
    <col min="4353" max="4353" width="8.140625" bestFit="1" customWidth="1"/>
    <col min="4354" max="4354" width="35.85546875" customWidth="1"/>
    <col min="4355" max="4355" width="0" hidden="1" customWidth="1"/>
    <col min="4356" max="4356" width="16.28515625" bestFit="1" customWidth="1"/>
    <col min="4357" max="4357" width="17.85546875" customWidth="1"/>
    <col min="4358" max="4358" width="16.28515625" bestFit="1" customWidth="1"/>
    <col min="4359" max="4369" width="0" hidden="1" customWidth="1"/>
    <col min="4609" max="4609" width="8.140625" bestFit="1" customWidth="1"/>
    <col min="4610" max="4610" width="35.85546875" customWidth="1"/>
    <col min="4611" max="4611" width="0" hidden="1" customWidth="1"/>
    <col min="4612" max="4612" width="16.28515625" bestFit="1" customWidth="1"/>
    <col min="4613" max="4613" width="17.85546875" customWidth="1"/>
    <col min="4614" max="4614" width="16.28515625" bestFit="1" customWidth="1"/>
    <col min="4615" max="4625" width="0" hidden="1" customWidth="1"/>
    <col min="4865" max="4865" width="8.140625" bestFit="1" customWidth="1"/>
    <col min="4866" max="4866" width="35.85546875" customWidth="1"/>
    <col min="4867" max="4867" width="0" hidden="1" customWidth="1"/>
    <col min="4868" max="4868" width="16.28515625" bestFit="1" customWidth="1"/>
    <col min="4869" max="4869" width="17.85546875" customWidth="1"/>
    <col min="4870" max="4870" width="16.28515625" bestFit="1" customWidth="1"/>
    <col min="4871" max="4881" width="0" hidden="1" customWidth="1"/>
    <col min="5121" max="5121" width="8.140625" bestFit="1" customWidth="1"/>
    <col min="5122" max="5122" width="35.85546875" customWidth="1"/>
    <col min="5123" max="5123" width="0" hidden="1" customWidth="1"/>
    <col min="5124" max="5124" width="16.28515625" bestFit="1" customWidth="1"/>
    <col min="5125" max="5125" width="17.85546875" customWidth="1"/>
    <col min="5126" max="5126" width="16.28515625" bestFit="1" customWidth="1"/>
    <col min="5127" max="5137" width="0" hidden="1" customWidth="1"/>
    <col min="5377" max="5377" width="8.140625" bestFit="1" customWidth="1"/>
    <col min="5378" max="5378" width="35.85546875" customWidth="1"/>
    <col min="5379" max="5379" width="0" hidden="1" customWidth="1"/>
    <col min="5380" max="5380" width="16.28515625" bestFit="1" customWidth="1"/>
    <col min="5381" max="5381" width="17.85546875" customWidth="1"/>
    <col min="5382" max="5382" width="16.28515625" bestFit="1" customWidth="1"/>
    <col min="5383" max="5393" width="0" hidden="1" customWidth="1"/>
    <col min="5633" max="5633" width="8.140625" bestFit="1" customWidth="1"/>
    <col min="5634" max="5634" width="35.85546875" customWidth="1"/>
    <col min="5635" max="5635" width="0" hidden="1" customWidth="1"/>
    <col min="5636" max="5636" width="16.28515625" bestFit="1" customWidth="1"/>
    <col min="5637" max="5637" width="17.85546875" customWidth="1"/>
    <col min="5638" max="5638" width="16.28515625" bestFit="1" customWidth="1"/>
    <col min="5639" max="5649" width="0" hidden="1" customWidth="1"/>
    <col min="5889" max="5889" width="8.140625" bestFit="1" customWidth="1"/>
    <col min="5890" max="5890" width="35.85546875" customWidth="1"/>
    <col min="5891" max="5891" width="0" hidden="1" customWidth="1"/>
    <col min="5892" max="5892" width="16.28515625" bestFit="1" customWidth="1"/>
    <col min="5893" max="5893" width="17.85546875" customWidth="1"/>
    <col min="5894" max="5894" width="16.28515625" bestFit="1" customWidth="1"/>
    <col min="5895" max="5905" width="0" hidden="1" customWidth="1"/>
    <col min="6145" max="6145" width="8.140625" bestFit="1" customWidth="1"/>
    <col min="6146" max="6146" width="35.85546875" customWidth="1"/>
    <col min="6147" max="6147" width="0" hidden="1" customWidth="1"/>
    <col min="6148" max="6148" width="16.28515625" bestFit="1" customWidth="1"/>
    <col min="6149" max="6149" width="17.85546875" customWidth="1"/>
    <col min="6150" max="6150" width="16.28515625" bestFit="1" customWidth="1"/>
    <col min="6151" max="6161" width="0" hidden="1" customWidth="1"/>
    <col min="6401" max="6401" width="8.140625" bestFit="1" customWidth="1"/>
    <col min="6402" max="6402" width="35.85546875" customWidth="1"/>
    <col min="6403" max="6403" width="0" hidden="1" customWidth="1"/>
    <col min="6404" max="6404" width="16.28515625" bestFit="1" customWidth="1"/>
    <col min="6405" max="6405" width="17.85546875" customWidth="1"/>
    <col min="6406" max="6406" width="16.28515625" bestFit="1" customWidth="1"/>
    <col min="6407" max="6417" width="0" hidden="1" customWidth="1"/>
    <col min="6657" max="6657" width="8.140625" bestFit="1" customWidth="1"/>
    <col min="6658" max="6658" width="35.85546875" customWidth="1"/>
    <col min="6659" max="6659" width="0" hidden="1" customWidth="1"/>
    <col min="6660" max="6660" width="16.28515625" bestFit="1" customWidth="1"/>
    <col min="6661" max="6661" width="17.85546875" customWidth="1"/>
    <col min="6662" max="6662" width="16.28515625" bestFit="1" customWidth="1"/>
    <col min="6663" max="6673" width="0" hidden="1" customWidth="1"/>
    <col min="6913" max="6913" width="8.140625" bestFit="1" customWidth="1"/>
    <col min="6914" max="6914" width="35.85546875" customWidth="1"/>
    <col min="6915" max="6915" width="0" hidden="1" customWidth="1"/>
    <col min="6916" max="6916" width="16.28515625" bestFit="1" customWidth="1"/>
    <col min="6917" max="6917" width="17.85546875" customWidth="1"/>
    <col min="6918" max="6918" width="16.28515625" bestFit="1" customWidth="1"/>
    <col min="6919" max="6929" width="0" hidden="1" customWidth="1"/>
    <col min="7169" max="7169" width="8.140625" bestFit="1" customWidth="1"/>
    <col min="7170" max="7170" width="35.85546875" customWidth="1"/>
    <col min="7171" max="7171" width="0" hidden="1" customWidth="1"/>
    <col min="7172" max="7172" width="16.28515625" bestFit="1" customWidth="1"/>
    <col min="7173" max="7173" width="17.85546875" customWidth="1"/>
    <col min="7174" max="7174" width="16.28515625" bestFit="1" customWidth="1"/>
    <col min="7175" max="7185" width="0" hidden="1" customWidth="1"/>
    <col min="7425" max="7425" width="8.140625" bestFit="1" customWidth="1"/>
    <col min="7426" max="7426" width="35.85546875" customWidth="1"/>
    <col min="7427" max="7427" width="0" hidden="1" customWidth="1"/>
    <col min="7428" max="7428" width="16.28515625" bestFit="1" customWidth="1"/>
    <col min="7429" max="7429" width="17.85546875" customWidth="1"/>
    <col min="7430" max="7430" width="16.28515625" bestFit="1" customWidth="1"/>
    <col min="7431" max="7441" width="0" hidden="1" customWidth="1"/>
    <col min="7681" max="7681" width="8.140625" bestFit="1" customWidth="1"/>
    <col min="7682" max="7682" width="35.85546875" customWidth="1"/>
    <col min="7683" max="7683" width="0" hidden="1" customWidth="1"/>
    <col min="7684" max="7684" width="16.28515625" bestFit="1" customWidth="1"/>
    <col min="7685" max="7685" width="17.85546875" customWidth="1"/>
    <col min="7686" max="7686" width="16.28515625" bestFit="1" customWidth="1"/>
    <col min="7687" max="7697" width="0" hidden="1" customWidth="1"/>
    <col min="7937" max="7937" width="8.140625" bestFit="1" customWidth="1"/>
    <col min="7938" max="7938" width="35.85546875" customWidth="1"/>
    <col min="7939" max="7939" width="0" hidden="1" customWidth="1"/>
    <col min="7940" max="7940" width="16.28515625" bestFit="1" customWidth="1"/>
    <col min="7941" max="7941" width="17.85546875" customWidth="1"/>
    <col min="7942" max="7942" width="16.28515625" bestFit="1" customWidth="1"/>
    <col min="7943" max="7953" width="0" hidden="1" customWidth="1"/>
    <col min="8193" max="8193" width="8.140625" bestFit="1" customWidth="1"/>
    <col min="8194" max="8194" width="35.85546875" customWidth="1"/>
    <col min="8195" max="8195" width="0" hidden="1" customWidth="1"/>
    <col min="8196" max="8196" width="16.28515625" bestFit="1" customWidth="1"/>
    <col min="8197" max="8197" width="17.85546875" customWidth="1"/>
    <col min="8198" max="8198" width="16.28515625" bestFit="1" customWidth="1"/>
    <col min="8199" max="8209" width="0" hidden="1" customWidth="1"/>
    <col min="8449" max="8449" width="8.140625" bestFit="1" customWidth="1"/>
    <col min="8450" max="8450" width="35.85546875" customWidth="1"/>
    <col min="8451" max="8451" width="0" hidden="1" customWidth="1"/>
    <col min="8452" max="8452" width="16.28515625" bestFit="1" customWidth="1"/>
    <col min="8453" max="8453" width="17.85546875" customWidth="1"/>
    <col min="8454" max="8454" width="16.28515625" bestFit="1" customWidth="1"/>
    <col min="8455" max="8465" width="0" hidden="1" customWidth="1"/>
    <col min="8705" max="8705" width="8.140625" bestFit="1" customWidth="1"/>
    <col min="8706" max="8706" width="35.85546875" customWidth="1"/>
    <col min="8707" max="8707" width="0" hidden="1" customWidth="1"/>
    <col min="8708" max="8708" width="16.28515625" bestFit="1" customWidth="1"/>
    <col min="8709" max="8709" width="17.85546875" customWidth="1"/>
    <col min="8710" max="8710" width="16.28515625" bestFit="1" customWidth="1"/>
    <col min="8711" max="8721" width="0" hidden="1" customWidth="1"/>
    <col min="8961" max="8961" width="8.140625" bestFit="1" customWidth="1"/>
    <col min="8962" max="8962" width="35.85546875" customWidth="1"/>
    <col min="8963" max="8963" width="0" hidden="1" customWidth="1"/>
    <col min="8964" max="8964" width="16.28515625" bestFit="1" customWidth="1"/>
    <col min="8965" max="8965" width="17.85546875" customWidth="1"/>
    <col min="8966" max="8966" width="16.28515625" bestFit="1" customWidth="1"/>
    <col min="8967" max="8977" width="0" hidden="1" customWidth="1"/>
    <col min="9217" max="9217" width="8.140625" bestFit="1" customWidth="1"/>
    <col min="9218" max="9218" width="35.85546875" customWidth="1"/>
    <col min="9219" max="9219" width="0" hidden="1" customWidth="1"/>
    <col min="9220" max="9220" width="16.28515625" bestFit="1" customWidth="1"/>
    <col min="9221" max="9221" width="17.85546875" customWidth="1"/>
    <col min="9222" max="9222" width="16.28515625" bestFit="1" customWidth="1"/>
    <col min="9223" max="9233" width="0" hidden="1" customWidth="1"/>
    <col min="9473" max="9473" width="8.140625" bestFit="1" customWidth="1"/>
    <col min="9474" max="9474" width="35.85546875" customWidth="1"/>
    <col min="9475" max="9475" width="0" hidden="1" customWidth="1"/>
    <col min="9476" max="9476" width="16.28515625" bestFit="1" customWidth="1"/>
    <col min="9477" max="9477" width="17.85546875" customWidth="1"/>
    <col min="9478" max="9478" width="16.28515625" bestFit="1" customWidth="1"/>
    <col min="9479" max="9489" width="0" hidden="1" customWidth="1"/>
    <col min="9729" max="9729" width="8.140625" bestFit="1" customWidth="1"/>
    <col min="9730" max="9730" width="35.85546875" customWidth="1"/>
    <col min="9731" max="9731" width="0" hidden="1" customWidth="1"/>
    <col min="9732" max="9732" width="16.28515625" bestFit="1" customWidth="1"/>
    <col min="9733" max="9733" width="17.85546875" customWidth="1"/>
    <col min="9734" max="9734" width="16.28515625" bestFit="1" customWidth="1"/>
    <col min="9735" max="9745" width="0" hidden="1" customWidth="1"/>
    <col min="9985" max="9985" width="8.140625" bestFit="1" customWidth="1"/>
    <col min="9986" max="9986" width="35.85546875" customWidth="1"/>
    <col min="9987" max="9987" width="0" hidden="1" customWidth="1"/>
    <col min="9988" max="9988" width="16.28515625" bestFit="1" customWidth="1"/>
    <col min="9989" max="9989" width="17.85546875" customWidth="1"/>
    <col min="9990" max="9990" width="16.28515625" bestFit="1" customWidth="1"/>
    <col min="9991" max="10001" width="0" hidden="1" customWidth="1"/>
    <col min="10241" max="10241" width="8.140625" bestFit="1" customWidth="1"/>
    <col min="10242" max="10242" width="35.85546875" customWidth="1"/>
    <col min="10243" max="10243" width="0" hidden="1" customWidth="1"/>
    <col min="10244" max="10244" width="16.28515625" bestFit="1" customWidth="1"/>
    <col min="10245" max="10245" width="17.85546875" customWidth="1"/>
    <col min="10246" max="10246" width="16.28515625" bestFit="1" customWidth="1"/>
    <col min="10247" max="10257" width="0" hidden="1" customWidth="1"/>
    <col min="10497" max="10497" width="8.140625" bestFit="1" customWidth="1"/>
    <col min="10498" max="10498" width="35.85546875" customWidth="1"/>
    <col min="10499" max="10499" width="0" hidden="1" customWidth="1"/>
    <col min="10500" max="10500" width="16.28515625" bestFit="1" customWidth="1"/>
    <col min="10501" max="10501" width="17.85546875" customWidth="1"/>
    <col min="10502" max="10502" width="16.28515625" bestFit="1" customWidth="1"/>
    <col min="10503" max="10513" width="0" hidden="1" customWidth="1"/>
    <col min="10753" max="10753" width="8.140625" bestFit="1" customWidth="1"/>
    <col min="10754" max="10754" width="35.85546875" customWidth="1"/>
    <col min="10755" max="10755" width="0" hidden="1" customWidth="1"/>
    <col min="10756" max="10756" width="16.28515625" bestFit="1" customWidth="1"/>
    <col min="10757" max="10757" width="17.85546875" customWidth="1"/>
    <col min="10758" max="10758" width="16.28515625" bestFit="1" customWidth="1"/>
    <col min="10759" max="10769" width="0" hidden="1" customWidth="1"/>
    <col min="11009" max="11009" width="8.140625" bestFit="1" customWidth="1"/>
    <col min="11010" max="11010" width="35.85546875" customWidth="1"/>
    <col min="11011" max="11011" width="0" hidden="1" customWidth="1"/>
    <col min="11012" max="11012" width="16.28515625" bestFit="1" customWidth="1"/>
    <col min="11013" max="11013" width="17.85546875" customWidth="1"/>
    <col min="11014" max="11014" width="16.28515625" bestFit="1" customWidth="1"/>
    <col min="11015" max="11025" width="0" hidden="1" customWidth="1"/>
    <col min="11265" max="11265" width="8.140625" bestFit="1" customWidth="1"/>
    <col min="11266" max="11266" width="35.85546875" customWidth="1"/>
    <col min="11267" max="11267" width="0" hidden="1" customWidth="1"/>
    <col min="11268" max="11268" width="16.28515625" bestFit="1" customWidth="1"/>
    <col min="11269" max="11269" width="17.85546875" customWidth="1"/>
    <col min="11270" max="11270" width="16.28515625" bestFit="1" customWidth="1"/>
    <col min="11271" max="11281" width="0" hidden="1" customWidth="1"/>
    <col min="11521" max="11521" width="8.140625" bestFit="1" customWidth="1"/>
    <col min="11522" max="11522" width="35.85546875" customWidth="1"/>
    <col min="11523" max="11523" width="0" hidden="1" customWidth="1"/>
    <col min="11524" max="11524" width="16.28515625" bestFit="1" customWidth="1"/>
    <col min="11525" max="11525" width="17.85546875" customWidth="1"/>
    <col min="11526" max="11526" width="16.28515625" bestFit="1" customWidth="1"/>
    <col min="11527" max="11537" width="0" hidden="1" customWidth="1"/>
    <col min="11777" max="11777" width="8.140625" bestFit="1" customWidth="1"/>
    <col min="11778" max="11778" width="35.85546875" customWidth="1"/>
    <col min="11779" max="11779" width="0" hidden="1" customWidth="1"/>
    <col min="11780" max="11780" width="16.28515625" bestFit="1" customWidth="1"/>
    <col min="11781" max="11781" width="17.85546875" customWidth="1"/>
    <col min="11782" max="11782" width="16.28515625" bestFit="1" customWidth="1"/>
    <col min="11783" max="11793" width="0" hidden="1" customWidth="1"/>
    <col min="12033" max="12033" width="8.140625" bestFit="1" customWidth="1"/>
    <col min="12034" max="12034" width="35.85546875" customWidth="1"/>
    <col min="12035" max="12035" width="0" hidden="1" customWidth="1"/>
    <col min="12036" max="12036" width="16.28515625" bestFit="1" customWidth="1"/>
    <col min="12037" max="12037" width="17.85546875" customWidth="1"/>
    <col min="12038" max="12038" width="16.28515625" bestFit="1" customWidth="1"/>
    <col min="12039" max="12049" width="0" hidden="1" customWidth="1"/>
    <col min="12289" max="12289" width="8.140625" bestFit="1" customWidth="1"/>
    <col min="12290" max="12290" width="35.85546875" customWidth="1"/>
    <col min="12291" max="12291" width="0" hidden="1" customWidth="1"/>
    <col min="12292" max="12292" width="16.28515625" bestFit="1" customWidth="1"/>
    <col min="12293" max="12293" width="17.85546875" customWidth="1"/>
    <col min="12294" max="12294" width="16.28515625" bestFit="1" customWidth="1"/>
    <col min="12295" max="12305" width="0" hidden="1" customWidth="1"/>
    <col min="12545" max="12545" width="8.140625" bestFit="1" customWidth="1"/>
    <col min="12546" max="12546" width="35.85546875" customWidth="1"/>
    <col min="12547" max="12547" width="0" hidden="1" customWidth="1"/>
    <col min="12548" max="12548" width="16.28515625" bestFit="1" customWidth="1"/>
    <col min="12549" max="12549" width="17.85546875" customWidth="1"/>
    <col min="12550" max="12550" width="16.28515625" bestFit="1" customWidth="1"/>
    <col min="12551" max="12561" width="0" hidden="1" customWidth="1"/>
    <col min="12801" max="12801" width="8.140625" bestFit="1" customWidth="1"/>
    <col min="12802" max="12802" width="35.85546875" customWidth="1"/>
    <col min="12803" max="12803" width="0" hidden="1" customWidth="1"/>
    <col min="12804" max="12804" width="16.28515625" bestFit="1" customWidth="1"/>
    <col min="12805" max="12805" width="17.85546875" customWidth="1"/>
    <col min="12806" max="12806" width="16.28515625" bestFit="1" customWidth="1"/>
    <col min="12807" max="12817" width="0" hidden="1" customWidth="1"/>
    <col min="13057" max="13057" width="8.140625" bestFit="1" customWidth="1"/>
    <col min="13058" max="13058" width="35.85546875" customWidth="1"/>
    <col min="13059" max="13059" width="0" hidden="1" customWidth="1"/>
    <col min="13060" max="13060" width="16.28515625" bestFit="1" customWidth="1"/>
    <col min="13061" max="13061" width="17.85546875" customWidth="1"/>
    <col min="13062" max="13062" width="16.28515625" bestFit="1" customWidth="1"/>
    <col min="13063" max="13073" width="0" hidden="1" customWidth="1"/>
    <col min="13313" max="13313" width="8.140625" bestFit="1" customWidth="1"/>
    <col min="13314" max="13314" width="35.85546875" customWidth="1"/>
    <col min="13315" max="13315" width="0" hidden="1" customWidth="1"/>
    <col min="13316" max="13316" width="16.28515625" bestFit="1" customWidth="1"/>
    <col min="13317" max="13317" width="17.85546875" customWidth="1"/>
    <col min="13318" max="13318" width="16.28515625" bestFit="1" customWidth="1"/>
    <col min="13319" max="13329" width="0" hidden="1" customWidth="1"/>
    <col min="13569" max="13569" width="8.140625" bestFit="1" customWidth="1"/>
    <col min="13570" max="13570" width="35.85546875" customWidth="1"/>
    <col min="13571" max="13571" width="0" hidden="1" customWidth="1"/>
    <col min="13572" max="13572" width="16.28515625" bestFit="1" customWidth="1"/>
    <col min="13573" max="13573" width="17.85546875" customWidth="1"/>
    <col min="13574" max="13574" width="16.28515625" bestFit="1" customWidth="1"/>
    <col min="13575" max="13585" width="0" hidden="1" customWidth="1"/>
    <col min="13825" max="13825" width="8.140625" bestFit="1" customWidth="1"/>
    <col min="13826" max="13826" width="35.85546875" customWidth="1"/>
    <col min="13827" max="13827" width="0" hidden="1" customWidth="1"/>
    <col min="13828" max="13828" width="16.28515625" bestFit="1" customWidth="1"/>
    <col min="13829" max="13829" width="17.85546875" customWidth="1"/>
    <col min="13830" max="13830" width="16.28515625" bestFit="1" customWidth="1"/>
    <col min="13831" max="13841" width="0" hidden="1" customWidth="1"/>
    <col min="14081" max="14081" width="8.140625" bestFit="1" customWidth="1"/>
    <col min="14082" max="14082" width="35.85546875" customWidth="1"/>
    <col min="14083" max="14083" width="0" hidden="1" customWidth="1"/>
    <col min="14084" max="14084" width="16.28515625" bestFit="1" customWidth="1"/>
    <col min="14085" max="14085" width="17.85546875" customWidth="1"/>
    <col min="14086" max="14086" width="16.28515625" bestFit="1" customWidth="1"/>
    <col min="14087" max="14097" width="0" hidden="1" customWidth="1"/>
    <col min="14337" max="14337" width="8.140625" bestFit="1" customWidth="1"/>
    <col min="14338" max="14338" width="35.85546875" customWidth="1"/>
    <col min="14339" max="14339" width="0" hidden="1" customWidth="1"/>
    <col min="14340" max="14340" width="16.28515625" bestFit="1" customWidth="1"/>
    <col min="14341" max="14341" width="17.85546875" customWidth="1"/>
    <col min="14342" max="14342" width="16.28515625" bestFit="1" customWidth="1"/>
    <col min="14343" max="14353" width="0" hidden="1" customWidth="1"/>
    <col min="14593" max="14593" width="8.140625" bestFit="1" customWidth="1"/>
    <col min="14594" max="14594" width="35.85546875" customWidth="1"/>
    <col min="14595" max="14595" width="0" hidden="1" customWidth="1"/>
    <col min="14596" max="14596" width="16.28515625" bestFit="1" customWidth="1"/>
    <col min="14597" max="14597" width="17.85546875" customWidth="1"/>
    <col min="14598" max="14598" width="16.28515625" bestFit="1" customWidth="1"/>
    <col min="14599" max="14609" width="0" hidden="1" customWidth="1"/>
    <col min="14849" max="14849" width="8.140625" bestFit="1" customWidth="1"/>
    <col min="14850" max="14850" width="35.85546875" customWidth="1"/>
    <col min="14851" max="14851" width="0" hidden="1" customWidth="1"/>
    <col min="14852" max="14852" width="16.28515625" bestFit="1" customWidth="1"/>
    <col min="14853" max="14853" width="17.85546875" customWidth="1"/>
    <col min="14854" max="14854" width="16.28515625" bestFit="1" customWidth="1"/>
    <col min="14855" max="14865" width="0" hidden="1" customWidth="1"/>
    <col min="15105" max="15105" width="8.140625" bestFit="1" customWidth="1"/>
    <col min="15106" max="15106" width="35.85546875" customWidth="1"/>
    <col min="15107" max="15107" width="0" hidden="1" customWidth="1"/>
    <col min="15108" max="15108" width="16.28515625" bestFit="1" customWidth="1"/>
    <col min="15109" max="15109" width="17.85546875" customWidth="1"/>
    <col min="15110" max="15110" width="16.28515625" bestFit="1" customWidth="1"/>
    <col min="15111" max="15121" width="0" hidden="1" customWidth="1"/>
    <col min="15361" max="15361" width="8.140625" bestFit="1" customWidth="1"/>
    <col min="15362" max="15362" width="35.85546875" customWidth="1"/>
    <col min="15363" max="15363" width="0" hidden="1" customWidth="1"/>
    <col min="15364" max="15364" width="16.28515625" bestFit="1" customWidth="1"/>
    <col min="15365" max="15365" width="17.85546875" customWidth="1"/>
    <col min="15366" max="15366" width="16.28515625" bestFit="1" customWidth="1"/>
    <col min="15367" max="15377" width="0" hidden="1" customWidth="1"/>
    <col min="15617" max="15617" width="8.140625" bestFit="1" customWidth="1"/>
    <col min="15618" max="15618" width="35.85546875" customWidth="1"/>
    <col min="15619" max="15619" width="0" hidden="1" customWidth="1"/>
    <col min="15620" max="15620" width="16.28515625" bestFit="1" customWidth="1"/>
    <col min="15621" max="15621" width="17.85546875" customWidth="1"/>
    <col min="15622" max="15622" width="16.28515625" bestFit="1" customWidth="1"/>
    <col min="15623" max="15633" width="0" hidden="1" customWidth="1"/>
    <col min="15873" max="15873" width="8.140625" bestFit="1" customWidth="1"/>
    <col min="15874" max="15874" width="35.85546875" customWidth="1"/>
    <col min="15875" max="15875" width="0" hidden="1" customWidth="1"/>
    <col min="15876" max="15876" width="16.28515625" bestFit="1" customWidth="1"/>
    <col min="15877" max="15877" width="17.85546875" customWidth="1"/>
    <col min="15878" max="15878" width="16.28515625" bestFit="1" customWidth="1"/>
    <col min="15879" max="15889" width="0" hidden="1" customWidth="1"/>
    <col min="16129" max="16129" width="8.140625" bestFit="1" customWidth="1"/>
    <col min="16130" max="16130" width="35.85546875" customWidth="1"/>
    <col min="16131" max="16131" width="0" hidden="1" customWidth="1"/>
    <col min="16132" max="16132" width="16.28515625" bestFit="1" customWidth="1"/>
    <col min="16133" max="16133" width="17.85546875" customWidth="1"/>
    <col min="16134" max="16134" width="16.28515625" bestFit="1" customWidth="1"/>
    <col min="16135" max="16145" width="0" hidden="1" customWidth="1"/>
  </cols>
  <sheetData>
    <row r="1" spans="1:16" ht="15.75" x14ac:dyDescent="0.25">
      <c r="C1" s="657"/>
      <c r="D1" s="657"/>
      <c r="E1" s="124" t="s">
        <v>436</v>
      </c>
    </row>
    <row r="2" spans="1:16" ht="15.75" x14ac:dyDescent="0.25">
      <c r="C2" s="657"/>
      <c r="D2" s="657"/>
      <c r="E2" s="124" t="s">
        <v>46</v>
      </c>
    </row>
    <row r="3" spans="1:16" ht="15.75" x14ac:dyDescent="0.25">
      <c r="C3" s="657"/>
      <c r="D3" s="657"/>
      <c r="E3" s="124" t="s">
        <v>47</v>
      </c>
    </row>
    <row r="4" spans="1:16" x14ac:dyDescent="0.2">
      <c r="B4" s="658"/>
      <c r="C4" s="658"/>
      <c r="D4" s="658"/>
      <c r="E4" s="128" t="s">
        <v>34</v>
      </c>
    </row>
    <row r="5" spans="1:16" x14ac:dyDescent="0.2">
      <c r="B5" s="658"/>
      <c r="C5" s="658"/>
      <c r="D5" s="658"/>
    </row>
    <row r="6" spans="1:16" ht="20.25" x14ac:dyDescent="0.3">
      <c r="A6" s="659" t="s">
        <v>437</v>
      </c>
      <c r="B6" s="659"/>
      <c r="C6" s="659"/>
      <c r="D6" s="659"/>
      <c r="E6" s="659"/>
      <c r="F6" s="659"/>
    </row>
    <row r="7" spans="1:16" ht="20.25" x14ac:dyDescent="0.3">
      <c r="A7" s="643"/>
      <c r="B7" s="643"/>
      <c r="C7" s="643"/>
      <c r="D7" s="643"/>
    </row>
    <row r="8" spans="1:16" ht="20.25" x14ac:dyDescent="0.3">
      <c r="A8" s="643"/>
      <c r="B8" s="643"/>
      <c r="C8" s="643"/>
      <c r="F8" s="660" t="s">
        <v>428</v>
      </c>
    </row>
    <row r="9" spans="1:16" ht="20.25" x14ac:dyDescent="0.3">
      <c r="A9" s="643"/>
      <c r="B9" s="643"/>
      <c r="C9" s="643"/>
      <c r="F9" s="660"/>
    </row>
    <row r="10" spans="1:16" ht="20.25" x14ac:dyDescent="0.3">
      <c r="A10" s="659" t="s">
        <v>438</v>
      </c>
      <c r="B10" s="659"/>
      <c r="C10" s="659"/>
      <c r="D10" s="659"/>
      <c r="E10" s="659"/>
      <c r="F10" s="659"/>
    </row>
    <row r="11" spans="1:16" ht="20.25" x14ac:dyDescent="0.3">
      <c r="A11" s="643"/>
      <c r="B11" s="643"/>
      <c r="C11" s="643"/>
      <c r="D11" s="643"/>
      <c r="E11" s="643"/>
      <c r="F11" s="661" t="s">
        <v>2</v>
      </c>
    </row>
    <row r="12" spans="1:16" ht="30" x14ac:dyDescent="0.25">
      <c r="A12" s="645" t="s">
        <v>40</v>
      </c>
      <c r="B12" s="646" t="s">
        <v>430</v>
      </c>
      <c r="C12" s="647" t="s">
        <v>25</v>
      </c>
      <c r="D12" s="648" t="s">
        <v>29</v>
      </c>
      <c r="E12" s="648" t="s">
        <v>30</v>
      </c>
      <c r="F12" s="648" t="s">
        <v>31</v>
      </c>
    </row>
    <row r="13" spans="1:16" ht="15.75" x14ac:dyDescent="0.25">
      <c r="A13" s="649" t="s">
        <v>43</v>
      </c>
      <c r="B13" s="650" t="s">
        <v>431</v>
      </c>
      <c r="C13" s="651">
        <v>545200</v>
      </c>
      <c r="D13" s="662">
        <v>7355500</v>
      </c>
      <c r="E13" s="662">
        <v>6732300</v>
      </c>
      <c r="F13" s="662">
        <v>6596100</v>
      </c>
      <c r="G13" s="663">
        <v>92140</v>
      </c>
      <c r="H13" s="663">
        <v>92600</v>
      </c>
      <c r="I13" s="663">
        <v>95115</v>
      </c>
      <c r="K13">
        <f>D13*1.025</f>
        <v>7539387.4999999991</v>
      </c>
      <c r="L13">
        <f>G13*100.492/100</f>
        <v>92593.328800000003</v>
      </c>
      <c r="M13">
        <f>H13*102.716/100</f>
        <v>95115.016000000003</v>
      </c>
      <c r="N13">
        <v>92180</v>
      </c>
      <c r="O13">
        <v>92630</v>
      </c>
      <c r="P13">
        <v>95150</v>
      </c>
    </row>
    <row r="14" spans="1:16" ht="15.75" x14ac:dyDescent="0.25">
      <c r="A14" s="653"/>
      <c r="B14" s="653" t="s">
        <v>411</v>
      </c>
      <c r="C14" s="654">
        <f>SUM(C13:C13)</f>
        <v>545200</v>
      </c>
      <c r="D14" s="648">
        <f>SUM(D13:D13)</f>
        <v>7355500</v>
      </c>
      <c r="E14" s="648">
        <f>SUM(E13:E13)</f>
        <v>6732300</v>
      </c>
      <c r="F14" s="648">
        <f>SUM(F13:F13)</f>
        <v>6596100</v>
      </c>
      <c r="G14" s="663">
        <v>92140</v>
      </c>
      <c r="H14" s="663">
        <v>92600</v>
      </c>
      <c r="I14" s="663">
        <v>95115</v>
      </c>
      <c r="K14">
        <f>D14*1.025</f>
        <v>7539387.4999999991</v>
      </c>
      <c r="L14">
        <f>G14*100.492/100</f>
        <v>92593.328800000003</v>
      </c>
      <c r="M14">
        <f>H14*102.716/100</f>
        <v>95115.016000000003</v>
      </c>
      <c r="N14">
        <v>92180</v>
      </c>
      <c r="O14">
        <v>92630</v>
      </c>
      <c r="P14">
        <v>95150</v>
      </c>
    </row>
    <row r="15" spans="1:16" ht="15.75" x14ac:dyDescent="0.25">
      <c r="G15" s="664">
        <v>2212400</v>
      </c>
      <c r="H15" s="665">
        <v>2223300</v>
      </c>
      <c r="I15" s="666">
        <v>2283700</v>
      </c>
      <c r="N15">
        <v>2212400</v>
      </c>
      <c r="O15">
        <v>2223300</v>
      </c>
      <c r="P15">
        <v>2283700</v>
      </c>
    </row>
    <row r="16" spans="1:16" x14ac:dyDescent="0.2">
      <c r="G16" s="667" t="e">
        <f>#REF!-G15</f>
        <v>#REF!</v>
      </c>
      <c r="H16" s="667" t="e">
        <f>#REF!-H15</f>
        <v>#REF!</v>
      </c>
      <c r="I16" s="667" t="e">
        <f>#REF!-I15</f>
        <v>#REF!</v>
      </c>
      <c r="N16" t="e">
        <f>#REF!-N15</f>
        <v>#REF!</v>
      </c>
      <c r="O16" t="e">
        <f>#REF!-O15</f>
        <v>#REF!</v>
      </c>
      <c r="P16" t="e">
        <f>#REF!-P15</f>
        <v>#REF!</v>
      </c>
    </row>
  </sheetData>
  <mergeCells count="4">
    <mergeCell ref="B4:D4"/>
    <mergeCell ref="B5:D5"/>
    <mergeCell ref="A6:F6"/>
    <mergeCell ref="A10:F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/>
  </sheetViews>
  <sheetFormatPr defaultColWidth="8.7109375" defaultRowHeight="18.75" x14ac:dyDescent="0.3"/>
  <cols>
    <col min="1" max="1" width="8.140625" style="668" customWidth="1"/>
    <col min="2" max="2" width="83.42578125" style="669" customWidth="1"/>
    <col min="3" max="3" width="26.85546875" style="669" customWidth="1"/>
    <col min="4" max="4" width="11" style="669" customWidth="1"/>
    <col min="5" max="16384" width="8.7109375" style="669"/>
  </cols>
  <sheetData>
    <row r="1" spans="1:4" x14ac:dyDescent="0.3">
      <c r="C1" s="124" t="s">
        <v>439</v>
      </c>
    </row>
    <row r="2" spans="1:4" x14ac:dyDescent="0.3">
      <c r="C2" s="124" t="s">
        <v>46</v>
      </c>
    </row>
    <row r="3" spans="1:4" x14ac:dyDescent="0.3">
      <c r="C3" s="124" t="s">
        <v>402</v>
      </c>
    </row>
    <row r="4" spans="1:4" x14ac:dyDescent="0.3">
      <c r="A4" s="670"/>
      <c r="B4" s="670"/>
      <c r="C4" s="128" t="s">
        <v>34</v>
      </c>
    </row>
    <row r="5" spans="1:4" x14ac:dyDescent="0.3">
      <c r="A5" s="670"/>
      <c r="B5" s="670"/>
      <c r="C5" s="128"/>
    </row>
    <row r="6" spans="1:4" x14ac:dyDescent="0.3">
      <c r="A6" s="671" t="s">
        <v>440</v>
      </c>
      <c r="B6" s="671"/>
      <c r="C6" s="671"/>
    </row>
    <row r="7" spans="1:4" x14ac:dyDescent="0.3">
      <c r="A7" s="672"/>
      <c r="B7" s="672"/>
      <c r="C7" s="673" t="s">
        <v>2</v>
      </c>
    </row>
    <row r="8" spans="1:4" s="676" customFormat="1" ht="37.5" x14ac:dyDescent="0.2">
      <c r="A8" s="674" t="s">
        <v>441</v>
      </c>
      <c r="B8" s="675" t="s">
        <v>33</v>
      </c>
      <c r="C8" s="674" t="s">
        <v>442</v>
      </c>
      <c r="D8" s="668"/>
    </row>
    <row r="9" spans="1:4" s="678" customFormat="1" x14ac:dyDescent="0.3">
      <c r="A9" s="677">
        <v>1</v>
      </c>
      <c r="B9" s="677">
        <v>2</v>
      </c>
      <c r="C9" s="675">
        <v>3</v>
      </c>
      <c r="D9" s="668"/>
    </row>
    <row r="10" spans="1:4" ht="37.5" x14ac:dyDescent="0.3">
      <c r="A10" s="679">
        <v>1</v>
      </c>
      <c r="B10" s="680" t="s">
        <v>443</v>
      </c>
      <c r="C10" s="681">
        <f>C11+C22</f>
        <v>3257.54</v>
      </c>
      <c r="D10" s="668"/>
    </row>
    <row r="11" spans="1:4" ht="56.25" x14ac:dyDescent="0.3">
      <c r="A11" s="682" t="s">
        <v>444</v>
      </c>
      <c r="B11" s="683" t="s">
        <v>445</v>
      </c>
      <c r="C11" s="684">
        <v>2856.04</v>
      </c>
      <c r="D11" s="668"/>
    </row>
    <row r="12" spans="1:4" ht="56.25" x14ac:dyDescent="0.3">
      <c r="A12" s="682" t="s">
        <v>446</v>
      </c>
      <c r="B12" s="685" t="s">
        <v>447</v>
      </c>
      <c r="C12" s="684"/>
      <c r="D12" s="668"/>
    </row>
    <row r="13" spans="1:4" ht="37.5" x14ac:dyDescent="0.3">
      <c r="A13" s="682" t="s">
        <v>448</v>
      </c>
      <c r="B13" s="685" t="s">
        <v>449</v>
      </c>
      <c r="C13" s="684"/>
      <c r="D13" s="668"/>
    </row>
    <row r="14" spans="1:4" x14ac:dyDescent="0.3">
      <c r="A14" s="686" t="s">
        <v>450</v>
      </c>
      <c r="B14" s="685" t="s">
        <v>451</v>
      </c>
      <c r="C14" s="684"/>
      <c r="D14" s="668"/>
    </row>
    <row r="15" spans="1:4" x14ac:dyDescent="0.3">
      <c r="A15" s="686"/>
      <c r="B15" s="685" t="s">
        <v>452</v>
      </c>
      <c r="C15" s="684"/>
      <c r="D15" s="668"/>
    </row>
    <row r="16" spans="1:4" x14ac:dyDescent="0.3">
      <c r="A16" s="686"/>
      <c r="B16" s="685" t="s">
        <v>453</v>
      </c>
      <c r="C16" s="684"/>
      <c r="D16" s="668"/>
    </row>
    <row r="17" spans="1:10" ht="24" customHeight="1" x14ac:dyDescent="0.3">
      <c r="A17" s="686" t="s">
        <v>454</v>
      </c>
      <c r="B17" s="685" t="s">
        <v>455</v>
      </c>
      <c r="C17" s="684"/>
      <c r="D17" s="668"/>
    </row>
    <row r="18" spans="1:10" ht="20.25" customHeight="1" x14ac:dyDescent="0.3">
      <c r="A18" s="686"/>
      <c r="B18" s="685" t="s">
        <v>452</v>
      </c>
      <c r="C18" s="684"/>
      <c r="D18" s="668"/>
    </row>
    <row r="19" spans="1:10" x14ac:dyDescent="0.3">
      <c r="A19" s="686"/>
      <c r="B19" s="685" t="s">
        <v>456</v>
      </c>
      <c r="C19" s="684"/>
      <c r="D19" s="668"/>
    </row>
    <row r="20" spans="1:10" ht="23.25" customHeight="1" x14ac:dyDescent="0.3">
      <c r="A20" s="686"/>
      <c r="B20" s="685" t="s">
        <v>457</v>
      </c>
      <c r="C20" s="687"/>
      <c r="D20" s="668"/>
    </row>
    <row r="21" spans="1:10" ht="33.75" customHeight="1" x14ac:dyDescent="0.3">
      <c r="A21" s="682" t="s">
        <v>458</v>
      </c>
      <c r="B21" s="685" t="s">
        <v>459</v>
      </c>
      <c r="C21" s="684"/>
      <c r="D21" s="668"/>
    </row>
    <row r="22" spans="1:10" s="689" customFormat="1" ht="39.75" customHeight="1" x14ac:dyDescent="0.3">
      <c r="A22" s="682" t="s">
        <v>460</v>
      </c>
      <c r="B22" s="685" t="s">
        <v>461</v>
      </c>
      <c r="C22" s="687">
        <v>401.5</v>
      </c>
      <c r="D22" s="688"/>
    </row>
    <row r="23" spans="1:10" x14ac:dyDescent="0.3">
      <c r="A23" s="682"/>
      <c r="B23" s="685" t="s">
        <v>462</v>
      </c>
      <c r="C23" s="690"/>
      <c r="D23" s="691"/>
      <c r="E23" s="692"/>
      <c r="F23" s="692"/>
      <c r="G23" s="692"/>
      <c r="H23" s="692"/>
      <c r="I23" s="692"/>
      <c r="J23" s="692"/>
    </row>
    <row r="24" spans="1:10" x14ac:dyDescent="0.3">
      <c r="A24" s="682"/>
      <c r="B24" s="685" t="s">
        <v>463</v>
      </c>
      <c r="C24" s="693"/>
      <c r="D24" s="692"/>
      <c r="E24" s="692"/>
      <c r="F24" s="692"/>
      <c r="G24" s="692"/>
      <c r="H24" s="692"/>
      <c r="I24" s="692"/>
      <c r="J24" s="692"/>
    </row>
    <row r="25" spans="1:10" ht="17.25" customHeight="1" x14ac:dyDescent="0.3">
      <c r="A25" s="682"/>
      <c r="B25" s="685" t="s">
        <v>464</v>
      </c>
      <c r="C25" s="694"/>
      <c r="D25" s="692"/>
      <c r="E25" s="692"/>
      <c r="F25" s="692"/>
      <c r="G25" s="692"/>
      <c r="H25" s="692"/>
      <c r="I25" s="692"/>
      <c r="J25" s="692"/>
    </row>
    <row r="26" spans="1:10" s="698" customFormat="1" x14ac:dyDescent="0.3">
      <c r="A26" s="679" t="s">
        <v>465</v>
      </c>
      <c r="B26" s="695" t="s">
        <v>466</v>
      </c>
      <c r="C26" s="696">
        <f>C27+C38</f>
        <v>6.3</v>
      </c>
      <c r="D26" s="697"/>
      <c r="E26" s="697"/>
      <c r="F26" s="697"/>
      <c r="G26" s="697"/>
      <c r="H26" s="697"/>
      <c r="I26" s="697"/>
      <c r="J26" s="697"/>
    </row>
    <row r="27" spans="1:10" ht="51.75" customHeight="1" x14ac:dyDescent="0.3">
      <c r="A27" s="682" t="s">
        <v>467</v>
      </c>
      <c r="B27" s="685" t="s">
        <v>468</v>
      </c>
      <c r="C27" s="699">
        <v>5</v>
      </c>
      <c r="D27" s="692"/>
      <c r="E27" s="692"/>
      <c r="F27" s="692"/>
      <c r="G27" s="692"/>
      <c r="H27" s="692"/>
      <c r="I27" s="692"/>
      <c r="J27" s="692"/>
    </row>
    <row r="28" spans="1:10" ht="60.75" customHeight="1" x14ac:dyDescent="0.3">
      <c r="A28" s="682" t="s">
        <v>469</v>
      </c>
      <c r="B28" s="685" t="s">
        <v>470</v>
      </c>
      <c r="C28" s="699"/>
      <c r="D28" s="692"/>
      <c r="E28" s="692"/>
      <c r="F28" s="692"/>
      <c r="G28" s="692"/>
      <c r="H28" s="692"/>
      <c r="I28" s="692"/>
      <c r="J28" s="692"/>
    </row>
    <row r="29" spans="1:10" ht="32.25" customHeight="1" x14ac:dyDescent="0.3">
      <c r="A29" s="682" t="s">
        <v>471</v>
      </c>
      <c r="B29" s="685" t="s">
        <v>472</v>
      </c>
      <c r="C29" s="699"/>
      <c r="D29" s="692"/>
      <c r="E29" s="692"/>
      <c r="F29" s="692"/>
      <c r="G29" s="692"/>
      <c r="H29" s="692"/>
      <c r="I29" s="692"/>
      <c r="J29" s="692"/>
    </row>
    <row r="30" spans="1:10" ht="19.5" customHeight="1" x14ac:dyDescent="0.3">
      <c r="A30" s="686" t="s">
        <v>473</v>
      </c>
      <c r="B30" s="685" t="s">
        <v>451</v>
      </c>
      <c r="C30" s="699"/>
      <c r="D30" s="692"/>
      <c r="E30" s="692"/>
      <c r="F30" s="692"/>
      <c r="G30" s="692"/>
      <c r="H30" s="692"/>
      <c r="I30" s="692"/>
      <c r="J30" s="692"/>
    </row>
    <row r="31" spans="1:10" x14ac:dyDescent="0.3">
      <c r="A31" s="686"/>
      <c r="B31" s="685" t="s">
        <v>452</v>
      </c>
      <c r="C31" s="699"/>
      <c r="D31" s="692"/>
      <c r="E31" s="692"/>
      <c r="F31" s="692"/>
      <c r="G31" s="692"/>
      <c r="H31" s="692"/>
      <c r="I31" s="692"/>
      <c r="J31" s="692"/>
    </row>
    <row r="32" spans="1:10" x14ac:dyDescent="0.3">
      <c r="A32" s="686"/>
      <c r="B32" s="685" t="s">
        <v>453</v>
      </c>
      <c r="C32" s="699"/>
      <c r="D32" s="692"/>
      <c r="E32" s="692"/>
      <c r="F32" s="692"/>
      <c r="G32" s="692"/>
      <c r="H32" s="692"/>
      <c r="I32" s="692"/>
      <c r="J32" s="692"/>
    </row>
    <row r="33" spans="1:10" ht="27" customHeight="1" x14ac:dyDescent="0.3">
      <c r="A33" s="686" t="s">
        <v>474</v>
      </c>
      <c r="B33" s="685" t="s">
        <v>455</v>
      </c>
      <c r="C33" s="699"/>
      <c r="D33" s="692"/>
      <c r="E33" s="692"/>
      <c r="F33" s="692"/>
      <c r="G33" s="692"/>
      <c r="H33" s="692"/>
      <c r="I33" s="692"/>
      <c r="J33" s="692"/>
    </row>
    <row r="34" spans="1:10" ht="22.5" customHeight="1" x14ac:dyDescent="0.3">
      <c r="A34" s="686"/>
      <c r="B34" s="685" t="s">
        <v>452</v>
      </c>
      <c r="C34" s="699"/>
      <c r="D34" s="692"/>
      <c r="E34" s="692"/>
      <c r="F34" s="692"/>
      <c r="G34" s="692"/>
      <c r="H34" s="692"/>
      <c r="I34" s="692"/>
      <c r="J34" s="692"/>
    </row>
    <row r="35" spans="1:10" x14ac:dyDescent="0.3">
      <c r="A35" s="686"/>
      <c r="B35" s="685" t="s">
        <v>456</v>
      </c>
      <c r="C35" s="700"/>
    </row>
    <row r="36" spans="1:10" ht="27.75" customHeight="1" x14ac:dyDescent="0.3">
      <c r="A36" s="686"/>
      <c r="B36" s="685" t="s">
        <v>457</v>
      </c>
      <c r="C36" s="700"/>
    </row>
    <row r="37" spans="1:10" ht="42" customHeight="1" x14ac:dyDescent="0.3">
      <c r="A37" s="682" t="s">
        <v>475</v>
      </c>
      <c r="B37" s="701" t="s">
        <v>459</v>
      </c>
      <c r="C37" s="700"/>
    </row>
    <row r="38" spans="1:10" ht="57.75" customHeight="1" x14ac:dyDescent="0.3">
      <c r="A38" s="682" t="s">
        <v>476</v>
      </c>
      <c r="B38" s="701" t="s">
        <v>477</v>
      </c>
      <c r="C38" s="700">
        <v>1.3</v>
      </c>
    </row>
    <row r="39" spans="1:10" x14ac:dyDescent="0.3">
      <c r="A39" s="682"/>
      <c r="B39" s="701" t="s">
        <v>462</v>
      </c>
      <c r="C39" s="700"/>
    </row>
    <row r="40" spans="1:10" x14ac:dyDescent="0.3">
      <c r="A40" s="682"/>
      <c r="B40" s="701" t="s">
        <v>463</v>
      </c>
      <c r="C40" s="700">
        <v>1.3</v>
      </c>
    </row>
    <row r="41" spans="1:10" ht="29.25" customHeight="1" x14ac:dyDescent="0.3">
      <c r="A41" s="682"/>
      <c r="B41" s="701" t="s">
        <v>464</v>
      </c>
      <c r="C41" s="700"/>
    </row>
    <row r="42" spans="1:10" s="698" customFormat="1" ht="40.5" customHeight="1" x14ac:dyDescent="0.3">
      <c r="A42" s="702">
        <v>3</v>
      </c>
      <c r="B42" s="695" t="s">
        <v>478</v>
      </c>
      <c r="C42" s="703">
        <v>600</v>
      </c>
    </row>
  </sheetData>
  <mergeCells count="1">
    <mergeCell ref="A6:C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RowHeight="12.75" x14ac:dyDescent="0.2"/>
  <cols>
    <col min="2" max="2" width="68.85546875" customWidth="1"/>
    <col min="3" max="3" width="20.5703125" customWidth="1"/>
  </cols>
  <sheetData>
    <row r="1" spans="1:3" ht="18.75" x14ac:dyDescent="0.2">
      <c r="C1" s="36" t="s">
        <v>479</v>
      </c>
    </row>
    <row r="2" spans="1:3" ht="18.75" x14ac:dyDescent="0.2">
      <c r="C2" s="36" t="s">
        <v>480</v>
      </c>
    </row>
    <row r="3" spans="1:3" ht="18.75" x14ac:dyDescent="0.2">
      <c r="C3" s="36" t="s">
        <v>47</v>
      </c>
    </row>
    <row r="4" spans="1:3" ht="18.75" x14ac:dyDescent="0.2">
      <c r="C4" s="36" t="s">
        <v>481</v>
      </c>
    </row>
    <row r="5" spans="1:3" ht="18.75" x14ac:dyDescent="0.2">
      <c r="A5" s="34"/>
    </row>
    <row r="6" spans="1:3" ht="18.75" x14ac:dyDescent="0.2">
      <c r="A6" s="36" t="s">
        <v>482</v>
      </c>
      <c r="C6" s="711"/>
    </row>
    <row r="7" spans="1:3" ht="18.75" x14ac:dyDescent="0.2">
      <c r="A7" s="34"/>
    </row>
    <row r="8" spans="1:3" ht="19.5" thickBot="1" x14ac:dyDescent="0.25">
      <c r="A8" s="36" t="s">
        <v>483</v>
      </c>
    </row>
    <row r="9" spans="1:3" ht="18.75" x14ac:dyDescent="0.2">
      <c r="A9" s="706" t="s">
        <v>40</v>
      </c>
      <c r="B9" s="706" t="s">
        <v>484</v>
      </c>
      <c r="C9" s="704">
        <v>2021</v>
      </c>
    </row>
    <row r="10" spans="1:3" ht="19.5" thickBot="1" x14ac:dyDescent="0.25">
      <c r="A10" s="707"/>
      <c r="B10" s="707"/>
      <c r="C10" s="705" t="s">
        <v>485</v>
      </c>
    </row>
    <row r="11" spans="1:3" ht="19.5" thickBot="1" x14ac:dyDescent="0.25">
      <c r="A11" s="27" t="s">
        <v>486</v>
      </c>
      <c r="B11" s="28">
        <v>2</v>
      </c>
      <c r="C11" s="28" t="s">
        <v>487</v>
      </c>
    </row>
    <row r="12" spans="1:3" ht="94.5" thickBot="1" x14ac:dyDescent="0.25">
      <c r="A12" s="29" t="s">
        <v>43</v>
      </c>
      <c r="B12" s="30" t="s">
        <v>353</v>
      </c>
      <c r="C12" s="30" t="s">
        <v>488</v>
      </c>
    </row>
    <row r="13" spans="1:3" ht="19.5" thickBot="1" x14ac:dyDescent="0.25">
      <c r="A13" s="708"/>
      <c r="B13" s="709" t="s">
        <v>411</v>
      </c>
      <c r="C13" s="710" t="s">
        <v>488</v>
      </c>
    </row>
    <row r="14" spans="1:3" ht="18.75" x14ac:dyDescent="0.2">
      <c r="A14" s="34"/>
    </row>
  </sheetData>
  <mergeCells count="2">
    <mergeCell ref="A9:A10"/>
    <mergeCell ref="B9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A10" sqref="A10"/>
    </sheetView>
  </sheetViews>
  <sheetFormatPr defaultRowHeight="12.75" x14ac:dyDescent="0.2"/>
  <cols>
    <col min="3" max="3" width="65" customWidth="1"/>
  </cols>
  <sheetData>
    <row r="1" spans="1:3" ht="18.75" x14ac:dyDescent="0.2">
      <c r="C1" s="36" t="s">
        <v>35</v>
      </c>
    </row>
    <row r="2" spans="1:3" ht="18.75" x14ac:dyDescent="0.2">
      <c r="C2" s="36" t="s">
        <v>36</v>
      </c>
    </row>
    <row r="3" spans="1:3" ht="18.75" x14ac:dyDescent="0.2">
      <c r="C3" s="36" t="s">
        <v>37</v>
      </c>
    </row>
    <row r="4" spans="1:3" ht="18.75" x14ac:dyDescent="0.2">
      <c r="C4" s="36" t="s">
        <v>34</v>
      </c>
    </row>
    <row r="5" spans="1:3" ht="18.75" x14ac:dyDescent="0.2">
      <c r="A5" s="23"/>
    </row>
    <row r="6" spans="1:3" ht="18.75" x14ac:dyDescent="0.2">
      <c r="A6" s="37" t="s">
        <v>38</v>
      </c>
    </row>
    <row r="7" spans="1:3" ht="18.75" x14ac:dyDescent="0.2">
      <c r="A7" s="37" t="s">
        <v>39</v>
      </c>
    </row>
    <row r="8" spans="1:3" ht="19.5" thickBot="1" x14ac:dyDescent="0.25">
      <c r="A8" s="25"/>
    </row>
    <row r="9" spans="1:3" ht="38.25" thickBot="1" x14ac:dyDescent="0.25">
      <c r="A9" s="27" t="s">
        <v>40</v>
      </c>
      <c r="B9" s="28" t="s">
        <v>41</v>
      </c>
      <c r="C9" s="28" t="s">
        <v>42</v>
      </c>
    </row>
    <row r="10" spans="1:3" ht="19.5" thickBot="1" x14ac:dyDescent="0.25">
      <c r="A10" s="29" t="s">
        <v>43</v>
      </c>
      <c r="B10" s="30">
        <v>137</v>
      </c>
      <c r="C10" s="31" t="s">
        <v>44</v>
      </c>
    </row>
    <row r="11" spans="1:3" ht="18.75" x14ac:dyDescent="0.2">
      <c r="A11" s="32"/>
    </row>
    <row r="12" spans="1:3" ht="18.75" x14ac:dyDescent="0.2">
      <c r="A12" s="34"/>
    </row>
    <row r="13" spans="1:3" ht="18.75" x14ac:dyDescent="0.2">
      <c r="A13" s="35"/>
    </row>
    <row r="14" spans="1:3" ht="18.75" x14ac:dyDescent="0.2">
      <c r="A14" s="35"/>
    </row>
    <row r="15" spans="1:3" ht="18.75" x14ac:dyDescent="0.2">
      <c r="A15" s="35"/>
    </row>
    <row r="16" spans="1:3" ht="15.75" x14ac:dyDescent="0.2">
      <c r="A16" s="26"/>
    </row>
    <row r="17" spans="1:1" ht="15.75" x14ac:dyDescent="0.2">
      <c r="A17" s="26"/>
    </row>
    <row r="18" spans="1:1" ht="15.75" x14ac:dyDescent="0.2">
      <c r="A18" s="26"/>
    </row>
    <row r="19" spans="1:1" ht="15.75" x14ac:dyDescent="0.2">
      <c r="A19" s="26"/>
    </row>
    <row r="20" spans="1:1" ht="15.75" x14ac:dyDescent="0.2">
      <c r="A20" s="3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A9" sqref="A9"/>
    </sheetView>
  </sheetViews>
  <sheetFormatPr defaultRowHeight="12.75" x14ac:dyDescent="0.2"/>
  <cols>
    <col min="2" max="2" width="25.85546875" customWidth="1"/>
    <col min="3" max="3" width="46.42578125" customWidth="1"/>
  </cols>
  <sheetData>
    <row r="1" spans="1:3" ht="15.75" x14ac:dyDescent="0.2">
      <c r="C1" s="50" t="s">
        <v>45</v>
      </c>
    </row>
    <row r="2" spans="1:3" ht="15.75" x14ac:dyDescent="0.2">
      <c r="C2" s="50" t="s">
        <v>46</v>
      </c>
    </row>
    <row r="3" spans="1:3" ht="15.75" x14ac:dyDescent="0.2">
      <c r="C3" s="50" t="s">
        <v>47</v>
      </c>
    </row>
    <row r="4" spans="1:3" ht="15.75" x14ac:dyDescent="0.2">
      <c r="C4" s="50" t="s">
        <v>48</v>
      </c>
    </row>
    <row r="5" spans="1:3" ht="15.75" x14ac:dyDescent="0.2">
      <c r="A5" s="38" t="s">
        <v>49</v>
      </c>
    </row>
    <row r="6" spans="1:3" ht="15.75" x14ac:dyDescent="0.2">
      <c r="A6" s="51" t="s">
        <v>50</v>
      </c>
    </row>
    <row r="7" spans="1:3" ht="16.5" thickBot="1" x14ac:dyDescent="0.25">
      <c r="A7" s="26"/>
    </row>
    <row r="8" spans="1:3" ht="16.5" thickBot="1" x14ac:dyDescent="0.25">
      <c r="A8" s="39" t="s">
        <v>51</v>
      </c>
      <c r="B8" s="40" t="s">
        <v>52</v>
      </c>
      <c r="C8" s="40" t="s">
        <v>53</v>
      </c>
    </row>
    <row r="9" spans="1:3" ht="111" thickBot="1" x14ac:dyDescent="0.25">
      <c r="A9" s="41">
        <v>137</v>
      </c>
      <c r="B9" s="42" t="s">
        <v>54</v>
      </c>
      <c r="C9" s="42" t="s">
        <v>55</v>
      </c>
    </row>
    <row r="10" spans="1:3" ht="95.25" thickBot="1" x14ac:dyDescent="0.25">
      <c r="A10" s="41">
        <v>137</v>
      </c>
      <c r="B10" s="42" t="s">
        <v>56</v>
      </c>
      <c r="C10" s="42" t="s">
        <v>57</v>
      </c>
    </row>
    <row r="11" spans="1:3" ht="111" thickBot="1" x14ac:dyDescent="0.25">
      <c r="A11" s="41">
        <v>137</v>
      </c>
      <c r="B11" s="42" t="s">
        <v>58</v>
      </c>
      <c r="C11" s="42" t="s">
        <v>59</v>
      </c>
    </row>
    <row r="12" spans="1:3" ht="126.75" thickBot="1" x14ac:dyDescent="0.25">
      <c r="A12" s="41">
        <v>137</v>
      </c>
      <c r="B12" s="42" t="s">
        <v>60</v>
      </c>
      <c r="C12" s="42" t="s">
        <v>61</v>
      </c>
    </row>
    <row r="13" spans="1:3" ht="126.75" thickBot="1" x14ac:dyDescent="0.25">
      <c r="A13" s="41">
        <v>137</v>
      </c>
      <c r="B13" s="42" t="s">
        <v>62</v>
      </c>
      <c r="C13" s="42" t="s">
        <v>63</v>
      </c>
    </row>
    <row r="14" spans="1:3" x14ac:dyDescent="0.2">
      <c r="A14" s="44">
        <v>137</v>
      </c>
      <c r="B14" s="46" t="s">
        <v>64</v>
      </c>
      <c r="C14" s="46" t="s">
        <v>65</v>
      </c>
    </row>
    <row r="15" spans="1:3" ht="13.5" thickBot="1" x14ac:dyDescent="0.25">
      <c r="A15" s="45"/>
      <c r="B15" s="47"/>
      <c r="C15" s="47"/>
    </row>
    <row r="16" spans="1:3" ht="126.75" thickBot="1" x14ac:dyDescent="0.25">
      <c r="A16" s="41">
        <v>137</v>
      </c>
      <c r="B16" s="42" t="s">
        <v>66</v>
      </c>
      <c r="C16" s="42" t="s">
        <v>67</v>
      </c>
    </row>
    <row r="17" spans="1:3" ht="48" thickBot="1" x14ac:dyDescent="0.25">
      <c r="A17" s="41">
        <v>137</v>
      </c>
      <c r="B17" s="42" t="s">
        <v>68</v>
      </c>
      <c r="C17" s="42" t="s">
        <v>69</v>
      </c>
    </row>
    <row r="18" spans="1:3" ht="32.25" thickBot="1" x14ac:dyDescent="0.25">
      <c r="A18" s="41">
        <v>137</v>
      </c>
      <c r="B18" s="42" t="s">
        <v>70</v>
      </c>
      <c r="C18" s="42" t="s">
        <v>71</v>
      </c>
    </row>
    <row r="19" spans="1:3" ht="48" thickBot="1" x14ac:dyDescent="0.25">
      <c r="A19" s="41">
        <v>137</v>
      </c>
      <c r="B19" s="43" t="s">
        <v>72</v>
      </c>
      <c r="C19" s="42" t="s">
        <v>73</v>
      </c>
    </row>
    <row r="20" spans="1:3" ht="48" thickBot="1" x14ac:dyDescent="0.25">
      <c r="A20" s="41">
        <v>137</v>
      </c>
      <c r="B20" s="43" t="s">
        <v>74</v>
      </c>
      <c r="C20" s="42" t="s">
        <v>75</v>
      </c>
    </row>
    <row r="21" spans="1:3" ht="63.75" thickBot="1" x14ac:dyDescent="0.25">
      <c r="A21" s="41">
        <v>137</v>
      </c>
      <c r="B21" s="43" t="s">
        <v>76</v>
      </c>
      <c r="C21" s="42" t="s">
        <v>77</v>
      </c>
    </row>
    <row r="22" spans="1:3" ht="32.25" thickBot="1" x14ac:dyDescent="0.25">
      <c r="A22" s="41">
        <v>137</v>
      </c>
      <c r="B22" s="43" t="s">
        <v>78</v>
      </c>
      <c r="C22" s="42" t="s">
        <v>79</v>
      </c>
    </row>
    <row r="23" spans="1:3" ht="32.25" thickBot="1" x14ac:dyDescent="0.25">
      <c r="A23" s="41">
        <v>137</v>
      </c>
      <c r="B23" s="43" t="s">
        <v>80</v>
      </c>
      <c r="C23" s="42" t="s">
        <v>81</v>
      </c>
    </row>
    <row r="24" spans="1:3" ht="48" thickBot="1" x14ac:dyDescent="0.25">
      <c r="A24" s="41">
        <v>137</v>
      </c>
      <c r="B24" s="43" t="s">
        <v>82</v>
      </c>
      <c r="C24" s="42" t="s">
        <v>83</v>
      </c>
    </row>
    <row r="25" spans="1:3" ht="48" thickBot="1" x14ac:dyDescent="0.25">
      <c r="A25" s="41">
        <v>137</v>
      </c>
      <c r="B25" s="43" t="s">
        <v>84</v>
      </c>
      <c r="C25" s="42" t="s">
        <v>85</v>
      </c>
    </row>
    <row r="26" spans="1:3" ht="63.75" thickBot="1" x14ac:dyDescent="0.25">
      <c r="A26" s="41">
        <v>137</v>
      </c>
      <c r="B26" s="43" t="s">
        <v>86</v>
      </c>
      <c r="C26" s="42" t="s">
        <v>87</v>
      </c>
    </row>
    <row r="27" spans="1:3" ht="79.5" thickBot="1" x14ac:dyDescent="0.25">
      <c r="A27" s="41">
        <v>137</v>
      </c>
      <c r="B27" s="43" t="s">
        <v>88</v>
      </c>
      <c r="C27" s="42" t="s">
        <v>89</v>
      </c>
    </row>
    <row r="28" spans="1:3" x14ac:dyDescent="0.2">
      <c r="A28" s="44">
        <v>137</v>
      </c>
      <c r="B28" s="48" t="s">
        <v>90</v>
      </c>
      <c r="C28" s="46" t="s">
        <v>91</v>
      </c>
    </row>
    <row r="29" spans="1:3" ht="13.5" thickBot="1" x14ac:dyDescent="0.25">
      <c r="A29" s="45"/>
      <c r="B29" s="49"/>
      <c r="C29" s="47"/>
    </row>
    <row r="30" spans="1:3" ht="32.25" thickBot="1" x14ac:dyDescent="0.25">
      <c r="A30" s="41">
        <v>137</v>
      </c>
      <c r="B30" s="43" t="s">
        <v>92</v>
      </c>
      <c r="C30" s="42" t="s">
        <v>93</v>
      </c>
    </row>
    <row r="31" spans="1:3" ht="111" thickBot="1" x14ac:dyDescent="0.25">
      <c r="A31" s="41">
        <v>137</v>
      </c>
      <c r="B31" s="43" t="s">
        <v>94</v>
      </c>
      <c r="C31" s="42" t="s">
        <v>95</v>
      </c>
    </row>
    <row r="32" spans="1:3" ht="15.75" x14ac:dyDescent="0.2">
      <c r="A32" s="26"/>
    </row>
    <row r="33" spans="1:1" ht="15.75" x14ac:dyDescent="0.2">
      <c r="A33" s="26"/>
    </row>
    <row r="34" spans="1:1" ht="15.75" x14ac:dyDescent="0.2">
      <c r="A34" s="26"/>
    </row>
    <row r="35" spans="1:1" ht="15.75" x14ac:dyDescent="0.2">
      <c r="A35" s="26"/>
    </row>
    <row r="36" spans="1:1" ht="15.75" x14ac:dyDescent="0.2">
      <c r="A36" s="26"/>
    </row>
    <row r="37" spans="1:1" ht="15.75" x14ac:dyDescent="0.2">
      <c r="A37" s="26"/>
    </row>
    <row r="38" spans="1:1" ht="15.75" x14ac:dyDescent="0.2">
      <c r="A38" s="33"/>
    </row>
  </sheetData>
  <mergeCells count="6">
    <mergeCell ref="A14:A15"/>
    <mergeCell ref="B14:B15"/>
    <mergeCell ref="C14:C15"/>
    <mergeCell ref="A28:A29"/>
    <mergeCell ref="B28:B29"/>
    <mergeCell ref="C28:C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/>
  </sheetViews>
  <sheetFormatPr defaultRowHeight="12.75" x14ac:dyDescent="0.2"/>
  <cols>
    <col min="2" max="2" width="29.140625" customWidth="1"/>
    <col min="3" max="3" width="42.140625" customWidth="1"/>
  </cols>
  <sheetData>
    <row r="1" spans="1:3" ht="15.75" x14ac:dyDescent="0.2">
      <c r="C1" s="50" t="s">
        <v>96</v>
      </c>
    </row>
    <row r="2" spans="1:3" ht="15.75" x14ac:dyDescent="0.2">
      <c r="C2" s="50" t="s">
        <v>46</v>
      </c>
    </row>
    <row r="3" spans="1:3" ht="15.75" x14ac:dyDescent="0.2">
      <c r="C3" s="50" t="s">
        <v>97</v>
      </c>
    </row>
    <row r="4" spans="1:3" ht="15.75" x14ac:dyDescent="0.2">
      <c r="C4" s="50" t="s">
        <v>119</v>
      </c>
    </row>
    <row r="5" spans="1:3" ht="15.75" x14ac:dyDescent="0.2">
      <c r="A5" s="24"/>
    </row>
    <row r="6" spans="1:3" ht="20.25" x14ac:dyDescent="0.2">
      <c r="A6" s="53" t="s">
        <v>98</v>
      </c>
    </row>
    <row r="7" spans="1:3" ht="19.5" thickBot="1" x14ac:dyDescent="0.25">
      <c r="A7" s="35"/>
    </row>
    <row r="8" spans="1:3" ht="32.25" thickBot="1" x14ac:dyDescent="0.25">
      <c r="A8" s="39" t="s">
        <v>41</v>
      </c>
      <c r="B8" s="40" t="s">
        <v>99</v>
      </c>
      <c r="C8" s="40" t="s">
        <v>42</v>
      </c>
    </row>
    <row r="9" spans="1:3" ht="19.5" thickBot="1" x14ac:dyDescent="0.25">
      <c r="A9" s="29">
        <v>137</v>
      </c>
      <c r="B9" s="52" t="s">
        <v>100</v>
      </c>
      <c r="C9" s="42" t="s">
        <v>101</v>
      </c>
    </row>
    <row r="10" spans="1:3" ht="32.25" thickBot="1" x14ac:dyDescent="0.25">
      <c r="A10" s="29">
        <v>137</v>
      </c>
      <c r="B10" s="52" t="s">
        <v>102</v>
      </c>
      <c r="C10" s="42" t="s">
        <v>103</v>
      </c>
    </row>
    <row r="11" spans="1:3" ht="32.25" thickBot="1" x14ac:dyDescent="0.25">
      <c r="A11" s="29">
        <v>137</v>
      </c>
      <c r="B11" s="52" t="s">
        <v>104</v>
      </c>
      <c r="C11" s="42" t="s">
        <v>6</v>
      </c>
    </row>
    <row r="12" spans="1:3" ht="19.5" thickBot="1" x14ac:dyDescent="0.25">
      <c r="A12" s="29">
        <v>137</v>
      </c>
      <c r="B12" s="52" t="s">
        <v>105</v>
      </c>
      <c r="C12" s="42" t="s">
        <v>106</v>
      </c>
    </row>
    <row r="13" spans="1:3" ht="32.25" thickBot="1" x14ac:dyDescent="0.25">
      <c r="A13" s="29">
        <v>137</v>
      </c>
      <c r="B13" s="52" t="s">
        <v>107</v>
      </c>
      <c r="C13" s="42" t="s">
        <v>108</v>
      </c>
    </row>
    <row r="14" spans="1:3" ht="32.25" thickBot="1" x14ac:dyDescent="0.25">
      <c r="A14" s="29">
        <v>137</v>
      </c>
      <c r="B14" s="52" t="s">
        <v>109</v>
      </c>
      <c r="C14" s="42" t="s">
        <v>110</v>
      </c>
    </row>
    <row r="15" spans="1:3" ht="32.25" thickBot="1" x14ac:dyDescent="0.25">
      <c r="A15" s="29">
        <v>137</v>
      </c>
      <c r="B15" s="52" t="s">
        <v>111</v>
      </c>
      <c r="C15" s="42" t="s">
        <v>112</v>
      </c>
    </row>
    <row r="16" spans="1:3" ht="19.5" thickBot="1" x14ac:dyDescent="0.25">
      <c r="A16" s="29">
        <v>137</v>
      </c>
      <c r="B16" s="52" t="s">
        <v>113</v>
      </c>
      <c r="C16" s="42" t="s">
        <v>16</v>
      </c>
    </row>
    <row r="17" spans="1:3" ht="32.25" thickBot="1" x14ac:dyDescent="0.25">
      <c r="A17" s="29">
        <v>137</v>
      </c>
      <c r="B17" s="52" t="s">
        <v>114</v>
      </c>
      <c r="C17" s="42" t="s">
        <v>18</v>
      </c>
    </row>
    <row r="18" spans="1:3" ht="32.25" thickBot="1" x14ac:dyDescent="0.25">
      <c r="A18" s="29">
        <v>137</v>
      </c>
      <c r="B18" s="52" t="s">
        <v>115</v>
      </c>
      <c r="C18" s="42" t="s">
        <v>116</v>
      </c>
    </row>
    <row r="19" spans="1:3" ht="32.25" thickBot="1" x14ac:dyDescent="0.25">
      <c r="A19" s="29">
        <v>137</v>
      </c>
      <c r="B19" s="52" t="s">
        <v>117</v>
      </c>
      <c r="C19" s="42" t="s">
        <v>118</v>
      </c>
    </row>
    <row r="20" spans="1:3" ht="18.75" x14ac:dyDescent="0.2">
      <c r="A20" s="35"/>
    </row>
    <row r="21" spans="1:3" ht="15.75" x14ac:dyDescent="0.2">
      <c r="A21" s="33"/>
    </row>
    <row r="22" spans="1:3" ht="15.75" x14ac:dyDescent="0.2">
      <c r="A22" s="24"/>
    </row>
    <row r="23" spans="1:3" ht="15.75" x14ac:dyDescent="0.2">
      <c r="A23" s="3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workbookViewId="0"/>
  </sheetViews>
  <sheetFormatPr defaultRowHeight="15.75" x14ac:dyDescent="0.25"/>
  <cols>
    <col min="1" max="1" width="28.85546875" style="54" bestFit="1" customWidth="1"/>
    <col min="2" max="2" width="77.85546875" customWidth="1"/>
    <col min="3" max="3" width="16" style="60" customWidth="1"/>
    <col min="4" max="4" width="16" style="60" hidden="1" customWidth="1"/>
    <col min="5" max="5" width="15.85546875" style="60" hidden="1" customWidth="1"/>
    <col min="6" max="6" width="13.28515625" style="56" customWidth="1"/>
    <col min="7" max="7" width="14.42578125" style="56" customWidth="1"/>
  </cols>
  <sheetData>
    <row r="1" spans="1:7" ht="18.75" x14ac:dyDescent="0.3">
      <c r="B1" s="1" t="s">
        <v>120</v>
      </c>
      <c r="C1" s="55" t="s">
        <v>121</v>
      </c>
      <c r="D1" s="55"/>
      <c r="E1" s="55"/>
    </row>
    <row r="2" spans="1:7" ht="18.75" x14ac:dyDescent="0.3">
      <c r="B2" s="1" t="s">
        <v>122</v>
      </c>
      <c r="C2" s="55" t="s">
        <v>46</v>
      </c>
      <c r="D2" s="55"/>
      <c r="E2" s="55"/>
    </row>
    <row r="3" spans="1:7" ht="18.75" x14ac:dyDescent="0.3">
      <c r="B3" s="1" t="s">
        <v>123</v>
      </c>
      <c r="C3" s="55" t="s">
        <v>124</v>
      </c>
      <c r="D3" s="55"/>
      <c r="E3" s="55"/>
    </row>
    <row r="4" spans="1:7" ht="18.75" x14ac:dyDescent="0.3">
      <c r="A4" s="57"/>
      <c r="B4" s="1" t="s">
        <v>125</v>
      </c>
      <c r="C4" s="17" t="s">
        <v>34</v>
      </c>
      <c r="D4" s="55"/>
      <c r="E4" s="55"/>
    </row>
    <row r="5" spans="1:7" ht="18.75" x14ac:dyDescent="0.3">
      <c r="A5" s="57"/>
      <c r="B5" s="2"/>
      <c r="C5" s="58"/>
      <c r="D5" s="58"/>
      <c r="E5" s="58"/>
    </row>
    <row r="6" spans="1:7" ht="18.75" customHeight="1" x14ac:dyDescent="0.2">
      <c r="A6" s="20" t="s">
        <v>126</v>
      </c>
      <c r="B6" s="20"/>
      <c r="C6" s="20"/>
      <c r="D6" s="20"/>
      <c r="E6" s="20"/>
      <c r="F6" s="20"/>
      <c r="G6" s="20"/>
    </row>
    <row r="7" spans="1:7" ht="18.75" customHeight="1" x14ac:dyDescent="0.2">
      <c r="A7" s="20"/>
      <c r="B7" s="20"/>
      <c r="C7" s="20"/>
      <c r="D7" s="20"/>
      <c r="E7" s="20"/>
      <c r="F7" s="20"/>
      <c r="G7" s="20"/>
    </row>
    <row r="8" spans="1:7" ht="18.75" x14ac:dyDescent="0.3">
      <c r="A8" s="59"/>
      <c r="E8" s="61" t="s">
        <v>2</v>
      </c>
    </row>
    <row r="9" spans="1:7" ht="18.75" x14ac:dyDescent="0.3">
      <c r="A9" s="59"/>
      <c r="E9" s="61"/>
    </row>
    <row r="10" spans="1:7" ht="49.5" x14ac:dyDescent="0.2">
      <c r="A10" s="62" t="s">
        <v>127</v>
      </c>
      <c r="B10" s="63" t="s">
        <v>128</v>
      </c>
      <c r="C10" s="64" t="s">
        <v>29</v>
      </c>
      <c r="D10" s="64" t="s">
        <v>25</v>
      </c>
      <c r="E10" s="64" t="s">
        <v>25</v>
      </c>
      <c r="F10" s="65" t="s">
        <v>30</v>
      </c>
      <c r="G10" s="65" t="s">
        <v>31</v>
      </c>
    </row>
    <row r="11" spans="1:7" x14ac:dyDescent="0.2">
      <c r="A11" s="66" t="s">
        <v>129</v>
      </c>
      <c r="B11" s="67" t="s">
        <v>130</v>
      </c>
      <c r="C11" s="68">
        <f>C12+C18+C28+C36+C50+C54+C56</f>
        <v>4736000</v>
      </c>
      <c r="D11" s="68" t="e">
        <f>D12+D18+D28+D36+D50+D54+#REF!+D43</f>
        <v>#REF!</v>
      </c>
      <c r="E11" s="68" t="e">
        <f>E12+E18+E28+E36+E50+E54+#REF!+E43</f>
        <v>#REF!</v>
      </c>
      <c r="F11" s="68">
        <f>F12+F18+F28+F36+F50+F54</f>
        <v>4408000</v>
      </c>
      <c r="G11" s="68">
        <f>G12+G18+G28+G36+G50+G54</f>
        <v>4388000</v>
      </c>
    </row>
    <row r="12" spans="1:7" x14ac:dyDescent="0.2">
      <c r="A12" s="69" t="s">
        <v>131</v>
      </c>
      <c r="B12" s="70" t="s">
        <v>132</v>
      </c>
      <c r="C12" s="68">
        <f>C13</f>
        <v>1960000</v>
      </c>
      <c r="D12" s="68">
        <f>D13</f>
        <v>0</v>
      </c>
      <c r="E12" s="68">
        <f>E13</f>
        <v>0</v>
      </c>
      <c r="F12" s="68">
        <f>F13</f>
        <v>1982000</v>
      </c>
      <c r="G12" s="68">
        <f>G13</f>
        <v>1989000</v>
      </c>
    </row>
    <row r="13" spans="1:7" x14ac:dyDescent="0.2">
      <c r="A13" s="69" t="s">
        <v>133</v>
      </c>
      <c r="B13" s="70" t="s">
        <v>134</v>
      </c>
      <c r="C13" s="68">
        <f>C14+C16</f>
        <v>1960000</v>
      </c>
      <c r="D13" s="68">
        <f>D14</f>
        <v>0</v>
      </c>
      <c r="E13" s="68">
        <f>E14</f>
        <v>0</v>
      </c>
      <c r="F13" s="68">
        <f>F14+F16</f>
        <v>1982000</v>
      </c>
      <c r="G13" s="68">
        <f>G14+G16</f>
        <v>1989000</v>
      </c>
    </row>
    <row r="14" spans="1:7" ht="63" x14ac:dyDescent="0.25">
      <c r="A14" s="71" t="s">
        <v>135</v>
      </c>
      <c r="B14" s="70" t="s">
        <v>136</v>
      </c>
      <c r="C14" s="68">
        <f>C15</f>
        <v>1940000</v>
      </c>
      <c r="D14" s="68">
        <f>D15</f>
        <v>0</v>
      </c>
      <c r="E14" s="68">
        <f>E15</f>
        <v>0</v>
      </c>
      <c r="F14" s="68">
        <f>F15</f>
        <v>1960000</v>
      </c>
      <c r="G14" s="68">
        <f>G15</f>
        <v>1965000</v>
      </c>
    </row>
    <row r="15" spans="1:7" ht="67.5" customHeight="1" x14ac:dyDescent="0.25">
      <c r="A15" s="72" t="s">
        <v>137</v>
      </c>
      <c r="B15" s="73" t="s">
        <v>136</v>
      </c>
      <c r="C15" s="74">
        <v>1940000</v>
      </c>
      <c r="D15" s="74"/>
      <c r="E15" s="74"/>
      <c r="F15" s="75">
        <v>1960000</v>
      </c>
      <c r="G15" s="75">
        <v>1965000</v>
      </c>
    </row>
    <row r="16" spans="1:7" ht="34.5" customHeight="1" x14ac:dyDescent="0.25">
      <c r="A16" s="76" t="s">
        <v>138</v>
      </c>
      <c r="B16" s="73" t="s">
        <v>139</v>
      </c>
      <c r="C16" s="74">
        <f>C17</f>
        <v>20000</v>
      </c>
      <c r="D16" s="74"/>
      <c r="E16" s="74"/>
      <c r="F16" s="75">
        <f>F17</f>
        <v>22000</v>
      </c>
      <c r="G16" s="75">
        <f>G17</f>
        <v>24000</v>
      </c>
    </row>
    <row r="17" spans="1:7" ht="63" x14ac:dyDescent="0.25">
      <c r="A17" s="76" t="s">
        <v>140</v>
      </c>
      <c r="B17" s="73" t="s">
        <v>141</v>
      </c>
      <c r="C17" s="74">
        <v>20000</v>
      </c>
      <c r="D17" s="74"/>
      <c r="E17" s="74"/>
      <c r="F17" s="75">
        <v>22000</v>
      </c>
      <c r="G17" s="75">
        <v>24000</v>
      </c>
    </row>
    <row r="18" spans="1:7" ht="31.5" x14ac:dyDescent="0.2">
      <c r="A18" s="69" t="s">
        <v>142</v>
      </c>
      <c r="B18" s="70" t="s">
        <v>143</v>
      </c>
      <c r="C18" s="68">
        <f>C19</f>
        <v>1183000</v>
      </c>
      <c r="D18" s="68">
        <f>D19</f>
        <v>4000</v>
      </c>
      <c r="E18" s="68">
        <f>E19</f>
        <v>4000</v>
      </c>
      <c r="F18" s="68">
        <f>F19</f>
        <v>1222000</v>
      </c>
      <c r="G18" s="68">
        <f>G19</f>
        <v>1271000</v>
      </c>
    </row>
    <row r="19" spans="1:7" ht="31.5" x14ac:dyDescent="0.2">
      <c r="A19" s="77" t="s">
        <v>144</v>
      </c>
      <c r="B19" s="78" t="s">
        <v>145</v>
      </c>
      <c r="C19" s="74">
        <f>C20+C22+C24+C26</f>
        <v>1183000</v>
      </c>
      <c r="D19" s="74">
        <f>D20+D22+D24+D26</f>
        <v>4000</v>
      </c>
      <c r="E19" s="74">
        <f>E20+E22+E24+E26</f>
        <v>4000</v>
      </c>
      <c r="F19" s="74">
        <f>F20+F22+F24+F26</f>
        <v>1222000</v>
      </c>
      <c r="G19" s="74">
        <f>G20+G22+G24+G26</f>
        <v>1271000</v>
      </c>
    </row>
    <row r="20" spans="1:7" ht="63" x14ac:dyDescent="0.2">
      <c r="A20" s="77" t="s">
        <v>146</v>
      </c>
      <c r="B20" s="79" t="s">
        <v>147</v>
      </c>
      <c r="C20" s="74">
        <f>C21</f>
        <v>543000</v>
      </c>
      <c r="D20" s="74"/>
      <c r="E20" s="74"/>
      <c r="F20" s="75">
        <f>F21</f>
        <v>562000</v>
      </c>
      <c r="G20" s="75">
        <f>G21</f>
        <v>588000</v>
      </c>
    </row>
    <row r="21" spans="1:7" ht="96" customHeight="1" x14ac:dyDescent="0.2">
      <c r="A21" s="77" t="s">
        <v>148</v>
      </c>
      <c r="B21" s="79" t="s">
        <v>149</v>
      </c>
      <c r="C21" s="74">
        <v>543000</v>
      </c>
      <c r="D21" s="74"/>
      <c r="E21" s="74"/>
      <c r="F21" s="75">
        <v>562000</v>
      </c>
      <c r="G21" s="75">
        <v>588000</v>
      </c>
    </row>
    <row r="22" spans="1:7" ht="86.25" customHeight="1" x14ac:dyDescent="0.2">
      <c r="A22" s="77" t="s">
        <v>150</v>
      </c>
      <c r="B22" s="78" t="s">
        <v>151</v>
      </c>
      <c r="C22" s="74">
        <v>3000</v>
      </c>
      <c r="D22" s="74">
        <v>4000</v>
      </c>
      <c r="E22" s="74">
        <v>4000</v>
      </c>
      <c r="F22" s="74">
        <v>3000</v>
      </c>
      <c r="G22" s="74">
        <v>3000</v>
      </c>
    </row>
    <row r="23" spans="1:7" ht="117.75" customHeight="1" x14ac:dyDescent="0.2">
      <c r="A23" s="77" t="s">
        <v>152</v>
      </c>
      <c r="B23" s="78" t="s">
        <v>153</v>
      </c>
      <c r="C23" s="74">
        <v>3000</v>
      </c>
      <c r="D23" s="74">
        <v>4000</v>
      </c>
      <c r="E23" s="74">
        <v>4000</v>
      </c>
      <c r="F23" s="74">
        <v>3000</v>
      </c>
      <c r="G23" s="74">
        <v>3000</v>
      </c>
    </row>
    <row r="24" spans="1:7" ht="68.25" customHeight="1" x14ac:dyDescent="0.2">
      <c r="A24" s="77" t="s">
        <v>154</v>
      </c>
      <c r="B24" s="78" t="s">
        <v>155</v>
      </c>
      <c r="C24" s="74">
        <f>C25</f>
        <v>715000</v>
      </c>
      <c r="D24" s="74"/>
      <c r="E24" s="74"/>
      <c r="F24" s="75">
        <f>F25</f>
        <v>737000</v>
      </c>
      <c r="G24" s="75">
        <f>G25</f>
        <v>770000</v>
      </c>
    </row>
    <row r="25" spans="1:7" ht="105" customHeight="1" x14ac:dyDescent="0.2">
      <c r="A25" s="77" t="s">
        <v>156</v>
      </c>
      <c r="B25" s="78" t="s">
        <v>157</v>
      </c>
      <c r="C25" s="74">
        <v>715000</v>
      </c>
      <c r="D25" s="74"/>
      <c r="E25" s="74"/>
      <c r="F25" s="75">
        <v>737000</v>
      </c>
      <c r="G25" s="75">
        <v>770000</v>
      </c>
    </row>
    <row r="26" spans="1:7" ht="63" x14ac:dyDescent="0.2">
      <c r="A26" s="80" t="s">
        <v>158</v>
      </c>
      <c r="B26" s="81" t="s">
        <v>159</v>
      </c>
      <c r="C26" s="68">
        <f>C27</f>
        <v>-78000</v>
      </c>
      <c r="D26" s="68"/>
      <c r="E26" s="68"/>
      <c r="F26" s="82">
        <f>F27</f>
        <v>-80000</v>
      </c>
      <c r="G26" s="82">
        <f>G27</f>
        <v>-90000</v>
      </c>
    </row>
    <row r="27" spans="1:7" ht="94.5" x14ac:dyDescent="0.2">
      <c r="A27" s="80" t="s">
        <v>160</v>
      </c>
      <c r="B27" s="81" t="s">
        <v>161</v>
      </c>
      <c r="C27" s="68">
        <v>-78000</v>
      </c>
      <c r="D27" s="68"/>
      <c r="E27" s="68"/>
      <c r="F27" s="82">
        <v>-80000</v>
      </c>
      <c r="G27" s="82">
        <v>-90000</v>
      </c>
    </row>
    <row r="28" spans="1:7" x14ac:dyDescent="0.2">
      <c r="A28" s="69" t="s">
        <v>162</v>
      </c>
      <c r="B28" s="70" t="s">
        <v>163</v>
      </c>
      <c r="C28" s="68">
        <f>C29</f>
        <v>40000</v>
      </c>
      <c r="D28" s="68" t="e">
        <f>D29+#REF!</f>
        <v>#REF!</v>
      </c>
      <c r="E28" s="68" t="e">
        <f>E29+#REF!</f>
        <v>#REF!</v>
      </c>
      <c r="F28" s="68">
        <f>F29</f>
        <v>40000</v>
      </c>
      <c r="G28" s="68">
        <f>G29</f>
        <v>45000</v>
      </c>
    </row>
    <row r="29" spans="1:7" ht="31.5" x14ac:dyDescent="0.2">
      <c r="A29" s="69" t="s">
        <v>164</v>
      </c>
      <c r="B29" s="70" t="s">
        <v>165</v>
      </c>
      <c r="C29" s="68">
        <f>C32+C33</f>
        <v>40000</v>
      </c>
      <c r="D29" s="68">
        <f>D30+D31</f>
        <v>0</v>
      </c>
      <c r="E29" s="68">
        <f>E30+E31</f>
        <v>0</v>
      </c>
      <c r="F29" s="68">
        <f>F32+F34</f>
        <v>40000</v>
      </c>
      <c r="G29" s="68">
        <f>G32+G33</f>
        <v>45000</v>
      </c>
    </row>
    <row r="30" spans="1:7" ht="31.5" x14ac:dyDescent="0.2">
      <c r="A30" s="69" t="s">
        <v>166</v>
      </c>
      <c r="B30" s="70" t="s">
        <v>167</v>
      </c>
      <c r="C30" s="68">
        <v>20000</v>
      </c>
      <c r="D30" s="68"/>
      <c r="E30" s="68"/>
      <c r="F30" s="82">
        <v>20000</v>
      </c>
      <c r="G30" s="82">
        <v>20000</v>
      </c>
    </row>
    <row r="31" spans="1:7" ht="31.5" x14ac:dyDescent="0.2">
      <c r="A31" s="69" t="s">
        <v>168</v>
      </c>
      <c r="B31" s="70" t="s">
        <v>167</v>
      </c>
      <c r="C31" s="68">
        <v>20000</v>
      </c>
      <c r="D31" s="68"/>
      <c r="E31" s="68"/>
      <c r="F31" s="82">
        <v>20000</v>
      </c>
      <c r="G31" s="82">
        <v>20000</v>
      </c>
    </row>
    <row r="32" spans="1:7" ht="31.5" x14ac:dyDescent="0.2">
      <c r="A32" s="69" t="s">
        <v>169</v>
      </c>
      <c r="B32" s="70" t="s">
        <v>167</v>
      </c>
      <c r="C32" s="68">
        <v>20000</v>
      </c>
      <c r="D32" s="68"/>
      <c r="E32" s="68"/>
      <c r="F32" s="82">
        <v>20000</v>
      </c>
      <c r="G32" s="82">
        <v>20000</v>
      </c>
    </row>
    <row r="33" spans="1:7" ht="31.5" x14ac:dyDescent="0.25">
      <c r="A33" s="83" t="s">
        <v>170</v>
      </c>
      <c r="B33" s="84" t="s">
        <v>171</v>
      </c>
      <c r="C33" s="85">
        <f>C34</f>
        <v>20000</v>
      </c>
      <c r="D33" s="68"/>
      <c r="E33" s="68"/>
      <c r="F33" s="82">
        <f>F34</f>
        <v>20000</v>
      </c>
      <c r="G33" s="82">
        <f>G35</f>
        <v>25000</v>
      </c>
    </row>
    <row r="34" spans="1:7" ht="63" x14ac:dyDescent="0.25">
      <c r="A34" s="83" t="s">
        <v>172</v>
      </c>
      <c r="B34" s="84" t="s">
        <v>173</v>
      </c>
      <c r="C34" s="85">
        <f>C35</f>
        <v>20000</v>
      </c>
      <c r="D34" s="68"/>
      <c r="E34" s="68"/>
      <c r="F34" s="82">
        <f>F35</f>
        <v>20000</v>
      </c>
      <c r="G34" s="82">
        <f>G35</f>
        <v>25000</v>
      </c>
    </row>
    <row r="35" spans="1:7" ht="78.75" x14ac:dyDescent="0.25">
      <c r="A35" s="83" t="s">
        <v>174</v>
      </c>
      <c r="B35" s="84" t="s">
        <v>175</v>
      </c>
      <c r="C35" s="85">
        <v>20000</v>
      </c>
      <c r="D35" s="85">
        <v>2000</v>
      </c>
      <c r="E35" s="85">
        <v>2000</v>
      </c>
      <c r="F35" s="85">
        <v>20000</v>
      </c>
      <c r="G35" s="85">
        <v>25000</v>
      </c>
    </row>
    <row r="36" spans="1:7" x14ac:dyDescent="0.2">
      <c r="A36" s="69" t="s">
        <v>176</v>
      </c>
      <c r="B36" s="70" t="s">
        <v>177</v>
      </c>
      <c r="C36" s="68">
        <f>C37+C43</f>
        <v>1250000</v>
      </c>
      <c r="D36" s="68">
        <f>D37</f>
        <v>0</v>
      </c>
      <c r="E36" s="68">
        <f>E37</f>
        <v>0</v>
      </c>
      <c r="F36" s="68">
        <f>F37+F43</f>
        <v>1161000</v>
      </c>
      <c r="G36" s="68">
        <f>G37+G43</f>
        <v>1080000</v>
      </c>
    </row>
    <row r="37" spans="1:7" x14ac:dyDescent="0.2">
      <c r="A37" s="69" t="s">
        <v>178</v>
      </c>
      <c r="B37" s="70" t="s">
        <v>179</v>
      </c>
      <c r="C37" s="68">
        <f>C38</f>
        <v>170000</v>
      </c>
      <c r="D37" s="68">
        <f>D38</f>
        <v>0</v>
      </c>
      <c r="E37" s="68">
        <f>E38</f>
        <v>0</v>
      </c>
      <c r="F37" s="68">
        <f>F38</f>
        <v>170000</v>
      </c>
      <c r="G37" s="68">
        <f>G38</f>
        <v>170000</v>
      </c>
    </row>
    <row r="38" spans="1:7" ht="39" customHeight="1" x14ac:dyDescent="0.2">
      <c r="A38" s="69" t="s">
        <v>180</v>
      </c>
      <c r="B38" s="70" t="s">
        <v>181</v>
      </c>
      <c r="C38" s="68">
        <f>C42</f>
        <v>170000</v>
      </c>
      <c r="D38" s="68"/>
      <c r="E38" s="68"/>
      <c r="F38" s="82">
        <f>F42</f>
        <v>170000</v>
      </c>
      <c r="G38" s="82">
        <f>G42</f>
        <v>170000</v>
      </c>
    </row>
    <row r="39" spans="1:7" hidden="1" x14ac:dyDescent="0.2">
      <c r="A39" s="69" t="s">
        <v>182</v>
      </c>
      <c r="B39" s="70" t="s">
        <v>183</v>
      </c>
      <c r="C39" s="68">
        <f>C40+C41</f>
        <v>0</v>
      </c>
      <c r="D39" s="68">
        <f>D40+D41</f>
        <v>0</v>
      </c>
      <c r="E39" s="68">
        <f>E40+E41</f>
        <v>0</v>
      </c>
      <c r="F39" s="82"/>
      <c r="G39" s="82"/>
    </row>
    <row r="40" spans="1:7" hidden="1" x14ac:dyDescent="0.2">
      <c r="A40" s="69" t="s">
        <v>184</v>
      </c>
      <c r="B40" s="70" t="s">
        <v>185</v>
      </c>
      <c r="C40" s="68"/>
      <c r="D40" s="68"/>
      <c r="E40" s="68"/>
      <c r="F40" s="82"/>
      <c r="G40" s="82"/>
    </row>
    <row r="41" spans="1:7" hidden="1" x14ac:dyDescent="0.2">
      <c r="A41" s="69" t="s">
        <v>186</v>
      </c>
      <c r="B41" s="70" t="s">
        <v>187</v>
      </c>
      <c r="C41" s="68"/>
      <c r="D41" s="68"/>
      <c r="E41" s="68"/>
      <c r="F41" s="82"/>
      <c r="G41" s="82"/>
    </row>
    <row r="42" spans="1:7" ht="36" customHeight="1" x14ac:dyDescent="0.2">
      <c r="A42" s="69" t="s">
        <v>188</v>
      </c>
      <c r="B42" s="70" t="s">
        <v>181</v>
      </c>
      <c r="C42" s="68">
        <v>170000</v>
      </c>
      <c r="D42" s="68"/>
      <c r="E42" s="68"/>
      <c r="F42" s="82">
        <v>170000</v>
      </c>
      <c r="G42" s="82">
        <v>170000</v>
      </c>
    </row>
    <row r="43" spans="1:7" x14ac:dyDescent="0.2">
      <c r="A43" s="86" t="s">
        <v>189</v>
      </c>
      <c r="B43" s="70" t="s">
        <v>190</v>
      </c>
      <c r="C43" s="68">
        <f>C44+C47</f>
        <v>1080000</v>
      </c>
      <c r="D43" s="68" t="e">
        <f>D49+#REF!</f>
        <v>#REF!</v>
      </c>
      <c r="E43" s="68" t="e">
        <f>E49+#REF!</f>
        <v>#REF!</v>
      </c>
      <c r="F43" s="68">
        <f>F44+F47</f>
        <v>991000</v>
      </c>
      <c r="G43" s="68">
        <f>G44+G47</f>
        <v>910000</v>
      </c>
    </row>
    <row r="44" spans="1:7" x14ac:dyDescent="0.2">
      <c r="A44" s="86" t="s">
        <v>191</v>
      </c>
      <c r="B44" s="70" t="s">
        <v>192</v>
      </c>
      <c r="C44" s="74">
        <f>C45</f>
        <v>85000</v>
      </c>
      <c r="D44" s="74">
        <v>249000</v>
      </c>
      <c r="E44" s="74">
        <v>249000</v>
      </c>
      <c r="F44" s="74">
        <f>F45</f>
        <v>85000</v>
      </c>
      <c r="G44" s="74">
        <f>G45</f>
        <v>85000</v>
      </c>
    </row>
    <row r="45" spans="1:7" ht="31.5" x14ac:dyDescent="0.2">
      <c r="A45" s="86" t="s">
        <v>193</v>
      </c>
      <c r="B45" s="70" t="s">
        <v>194</v>
      </c>
      <c r="C45" s="74">
        <f>C46</f>
        <v>85000</v>
      </c>
      <c r="D45" s="74"/>
      <c r="E45" s="74"/>
      <c r="F45" s="74">
        <f>F46</f>
        <v>85000</v>
      </c>
      <c r="G45" s="74">
        <f>G46</f>
        <v>85000</v>
      </c>
    </row>
    <row r="46" spans="1:7" ht="63" x14ac:dyDescent="0.2">
      <c r="A46" s="86" t="s">
        <v>195</v>
      </c>
      <c r="B46" s="70" t="s">
        <v>196</v>
      </c>
      <c r="C46" s="74">
        <v>85000</v>
      </c>
      <c r="D46" s="74"/>
      <c r="E46" s="74"/>
      <c r="F46" s="74">
        <v>85000</v>
      </c>
      <c r="G46" s="74">
        <v>85000</v>
      </c>
    </row>
    <row r="47" spans="1:7" x14ac:dyDescent="0.2">
      <c r="A47" s="86" t="s">
        <v>197</v>
      </c>
      <c r="B47" s="70" t="s">
        <v>198</v>
      </c>
      <c r="C47" s="74">
        <f>C48</f>
        <v>995000</v>
      </c>
      <c r="D47" s="74"/>
      <c r="E47" s="74"/>
      <c r="F47" s="74">
        <f>F48</f>
        <v>906000</v>
      </c>
      <c r="G47" s="74">
        <f>G48</f>
        <v>825000</v>
      </c>
    </row>
    <row r="48" spans="1:7" ht="31.5" x14ac:dyDescent="0.2">
      <c r="A48" s="86" t="s">
        <v>199</v>
      </c>
      <c r="B48" s="70" t="s">
        <v>200</v>
      </c>
      <c r="C48" s="74">
        <f>C49</f>
        <v>995000</v>
      </c>
      <c r="D48" s="74"/>
      <c r="E48" s="74"/>
      <c r="F48" s="74">
        <f>F49</f>
        <v>906000</v>
      </c>
      <c r="G48" s="74">
        <f>G49</f>
        <v>825000</v>
      </c>
    </row>
    <row r="49" spans="1:7" ht="63" x14ac:dyDescent="0.2">
      <c r="A49" s="87" t="s">
        <v>199</v>
      </c>
      <c r="B49" s="73" t="s">
        <v>201</v>
      </c>
      <c r="C49" s="74">
        <v>995000</v>
      </c>
      <c r="D49" s="74">
        <v>762000</v>
      </c>
      <c r="E49" s="74">
        <v>762000</v>
      </c>
      <c r="F49" s="74">
        <v>906000</v>
      </c>
      <c r="G49" s="74">
        <v>825000</v>
      </c>
    </row>
    <row r="50" spans="1:7" ht="31.5" x14ac:dyDescent="0.2">
      <c r="A50" s="69" t="s">
        <v>202</v>
      </c>
      <c r="B50" s="70" t="s">
        <v>203</v>
      </c>
      <c r="C50" s="68">
        <f>C52</f>
        <v>3000</v>
      </c>
      <c r="D50" s="68">
        <f>D51+D52</f>
        <v>3000</v>
      </c>
      <c r="E50" s="68">
        <f>E51+E52</f>
        <v>3000</v>
      </c>
      <c r="F50" s="68">
        <f>F51</f>
        <v>3000</v>
      </c>
      <c r="G50" s="68">
        <f>G51</f>
        <v>3000</v>
      </c>
    </row>
    <row r="51" spans="1:7" ht="78.75" x14ac:dyDescent="0.2">
      <c r="A51" s="86" t="s">
        <v>204</v>
      </c>
      <c r="B51" s="70" t="s">
        <v>205</v>
      </c>
      <c r="C51" s="68">
        <f>C52</f>
        <v>3000</v>
      </c>
      <c r="D51" s="68"/>
      <c r="E51" s="68"/>
      <c r="F51" s="82">
        <f>F52</f>
        <v>3000</v>
      </c>
      <c r="G51" s="82">
        <f>G52</f>
        <v>3000</v>
      </c>
    </row>
    <row r="52" spans="1:7" ht="78.75" x14ac:dyDescent="0.2">
      <c r="A52" s="88" t="s">
        <v>206</v>
      </c>
      <c r="B52" s="73" t="s">
        <v>207</v>
      </c>
      <c r="C52" s="74">
        <v>3000</v>
      </c>
      <c r="D52" s="74">
        <v>3000</v>
      </c>
      <c r="E52" s="74">
        <v>3000</v>
      </c>
      <c r="F52" s="74">
        <v>3000</v>
      </c>
      <c r="G52" s="74">
        <v>3000</v>
      </c>
    </row>
    <row r="53" spans="1:7" ht="63" x14ac:dyDescent="0.2">
      <c r="A53" s="88" t="s">
        <v>56</v>
      </c>
      <c r="B53" s="73" t="s">
        <v>208</v>
      </c>
      <c r="C53" s="74">
        <v>3000</v>
      </c>
      <c r="D53" s="74">
        <v>3000</v>
      </c>
      <c r="E53" s="74">
        <v>3000</v>
      </c>
      <c r="F53" s="74">
        <v>3000</v>
      </c>
      <c r="G53" s="74">
        <v>3000</v>
      </c>
    </row>
    <row r="54" spans="1:7" ht="31.5" x14ac:dyDescent="0.2">
      <c r="A54" s="69" t="s">
        <v>209</v>
      </c>
      <c r="B54" s="70" t="s">
        <v>210</v>
      </c>
      <c r="C54" s="68">
        <f>C55</f>
        <v>0</v>
      </c>
      <c r="D54" s="68">
        <f>D55</f>
        <v>0</v>
      </c>
      <c r="E54" s="68">
        <f>E55</f>
        <v>0</v>
      </c>
      <c r="F54" s="68">
        <f>F55</f>
        <v>0</v>
      </c>
      <c r="G54" s="68">
        <f>G55</f>
        <v>0</v>
      </c>
    </row>
    <row r="55" spans="1:7" ht="31.5" x14ac:dyDescent="0.2">
      <c r="A55" s="69" t="s">
        <v>211</v>
      </c>
      <c r="B55" s="70" t="s">
        <v>212</v>
      </c>
      <c r="C55" s="68">
        <v>0</v>
      </c>
      <c r="D55" s="68"/>
      <c r="E55" s="68"/>
      <c r="F55" s="82">
        <v>0</v>
      </c>
      <c r="G55" s="82">
        <v>0</v>
      </c>
    </row>
    <row r="56" spans="1:7" x14ac:dyDescent="0.2">
      <c r="A56" s="89" t="s">
        <v>213</v>
      </c>
      <c r="B56" s="90" t="s">
        <v>214</v>
      </c>
      <c r="C56" s="68">
        <f>C57</f>
        <v>300000</v>
      </c>
      <c r="D56" s="68"/>
      <c r="E56" s="68"/>
      <c r="F56" s="82">
        <v>0</v>
      </c>
      <c r="G56" s="82">
        <v>0</v>
      </c>
    </row>
    <row r="57" spans="1:7" x14ac:dyDescent="0.2">
      <c r="A57" s="69" t="s">
        <v>215</v>
      </c>
      <c r="B57" s="90" t="s">
        <v>216</v>
      </c>
      <c r="C57" s="68">
        <f>C58</f>
        <v>300000</v>
      </c>
      <c r="D57" s="68"/>
      <c r="E57" s="68"/>
      <c r="F57" s="82">
        <v>0</v>
      </c>
      <c r="G57" s="82">
        <v>0</v>
      </c>
    </row>
    <row r="58" spans="1:7" x14ac:dyDescent="0.2">
      <c r="A58" s="69" t="s">
        <v>217</v>
      </c>
      <c r="B58" s="90" t="s">
        <v>218</v>
      </c>
      <c r="C58" s="68">
        <f>C59</f>
        <v>300000</v>
      </c>
      <c r="D58" s="68"/>
      <c r="E58" s="68"/>
      <c r="F58" s="82">
        <v>0</v>
      </c>
      <c r="G58" s="82">
        <v>0</v>
      </c>
    </row>
    <row r="59" spans="1:7" ht="31.5" x14ac:dyDescent="0.2">
      <c r="A59" s="69" t="s">
        <v>219</v>
      </c>
      <c r="B59" s="90" t="s">
        <v>220</v>
      </c>
      <c r="C59" s="68">
        <v>300000</v>
      </c>
      <c r="D59" s="68"/>
      <c r="E59" s="68"/>
      <c r="F59" s="82">
        <v>0</v>
      </c>
      <c r="G59" s="82">
        <v>0</v>
      </c>
    </row>
    <row r="60" spans="1:7" x14ac:dyDescent="0.2">
      <c r="A60" s="66" t="s">
        <v>221</v>
      </c>
      <c r="B60" s="67" t="s">
        <v>222</v>
      </c>
      <c r="C60" s="68">
        <f>C61</f>
        <v>9437705</v>
      </c>
      <c r="D60" s="68" t="e">
        <f>D61+D62+D72+#REF!+D77</f>
        <v>#REF!</v>
      </c>
      <c r="E60" s="68" t="e">
        <f>E61+E62+E72+#REF!+E77</f>
        <v>#REF!</v>
      </c>
      <c r="F60" s="68">
        <f>F61</f>
        <v>6989900</v>
      </c>
      <c r="G60" s="68">
        <f>G61</f>
        <v>6863900</v>
      </c>
    </row>
    <row r="61" spans="1:7" ht="31.5" x14ac:dyDescent="0.2">
      <c r="A61" s="69" t="s">
        <v>223</v>
      </c>
      <c r="B61" s="70" t="s">
        <v>224</v>
      </c>
      <c r="C61" s="68">
        <f>C62+C72+C77+C67+C90</f>
        <v>9437705</v>
      </c>
      <c r="D61" s="68" t="e">
        <f>D62+D72+D77+#REF!</f>
        <v>#REF!</v>
      </c>
      <c r="E61" s="68" t="e">
        <f>E62+E72+E77+#REF!</f>
        <v>#REF!</v>
      </c>
      <c r="F61" s="68">
        <f>F62+F72+F77</f>
        <v>6989900</v>
      </c>
      <c r="G61" s="68">
        <f>G62+G72+G77</f>
        <v>6863900</v>
      </c>
    </row>
    <row r="62" spans="1:7" x14ac:dyDescent="0.2">
      <c r="A62" s="91" t="s">
        <v>225</v>
      </c>
      <c r="B62" s="67" t="s">
        <v>226</v>
      </c>
      <c r="C62" s="68">
        <f>C65</f>
        <v>7355500</v>
      </c>
      <c r="D62" s="68" t="e">
        <f>D65+#REF!</f>
        <v>#REF!</v>
      </c>
      <c r="E62" s="68" t="e">
        <f>E65+#REF!</f>
        <v>#REF!</v>
      </c>
      <c r="F62" s="68">
        <f>F65</f>
        <v>6732300</v>
      </c>
      <c r="G62" s="68">
        <f>G65</f>
        <v>6596100</v>
      </c>
    </row>
    <row r="63" spans="1:7" ht="31.5" x14ac:dyDescent="0.2">
      <c r="A63" s="92" t="s">
        <v>227</v>
      </c>
      <c r="B63" s="73" t="s">
        <v>228</v>
      </c>
      <c r="C63" s="75">
        <f>C64</f>
        <v>0</v>
      </c>
      <c r="D63" s="75">
        <f>D64</f>
        <v>0</v>
      </c>
      <c r="E63" s="75">
        <f>E64</f>
        <v>0</v>
      </c>
      <c r="F63" s="75">
        <f>F64</f>
        <v>0</v>
      </c>
      <c r="G63" s="75">
        <f>G64</f>
        <v>0</v>
      </c>
    </row>
    <row r="64" spans="1:7" ht="31.5" x14ac:dyDescent="0.2">
      <c r="A64" s="77" t="s">
        <v>82</v>
      </c>
      <c r="B64" s="93" t="s">
        <v>83</v>
      </c>
      <c r="C64" s="75">
        <v>0</v>
      </c>
      <c r="D64" s="75"/>
      <c r="E64" s="75"/>
      <c r="F64" s="75">
        <v>0</v>
      </c>
      <c r="G64" s="75">
        <v>0</v>
      </c>
    </row>
    <row r="65" spans="1:7" x14ac:dyDescent="0.2">
      <c r="A65" s="94" t="s">
        <v>229</v>
      </c>
      <c r="B65" s="95" t="s">
        <v>230</v>
      </c>
      <c r="C65" s="74">
        <f>C66</f>
        <v>7355500</v>
      </c>
      <c r="D65" s="74">
        <f>D66</f>
        <v>0</v>
      </c>
      <c r="E65" s="74">
        <f>E66</f>
        <v>0</v>
      </c>
      <c r="F65" s="74">
        <f>F66</f>
        <v>6732300</v>
      </c>
      <c r="G65" s="74">
        <f>G66</f>
        <v>6596100</v>
      </c>
    </row>
    <row r="66" spans="1:7" ht="31.5" x14ac:dyDescent="0.2">
      <c r="A66" s="94" t="s">
        <v>231</v>
      </c>
      <c r="B66" s="96" t="s">
        <v>232</v>
      </c>
      <c r="C66" s="75">
        <v>7355500</v>
      </c>
      <c r="D66" s="75"/>
      <c r="E66" s="75"/>
      <c r="F66" s="75">
        <v>6732300</v>
      </c>
      <c r="G66" s="75">
        <v>6596100</v>
      </c>
    </row>
    <row r="67" spans="1:7" ht="31.5" x14ac:dyDescent="0.2">
      <c r="A67" s="97" t="s">
        <v>233</v>
      </c>
      <c r="B67" s="98" t="s">
        <v>234</v>
      </c>
      <c r="C67" s="75">
        <f>C69+C71</f>
        <v>1736600</v>
      </c>
      <c r="D67" s="75"/>
      <c r="E67" s="75"/>
      <c r="F67" s="75">
        <v>0</v>
      </c>
      <c r="G67" s="75">
        <v>0</v>
      </c>
    </row>
    <row r="68" spans="1:7" ht="47.25" x14ac:dyDescent="0.2">
      <c r="A68" s="94" t="s">
        <v>235</v>
      </c>
      <c r="B68" s="99" t="s">
        <v>236</v>
      </c>
      <c r="C68" s="75">
        <v>736600</v>
      </c>
      <c r="D68" s="75"/>
      <c r="E68" s="75"/>
      <c r="F68" s="75">
        <v>0</v>
      </c>
      <c r="G68" s="75">
        <v>0</v>
      </c>
    </row>
    <row r="69" spans="1:7" ht="48.75" customHeight="1" x14ac:dyDescent="0.2">
      <c r="A69" s="100" t="s">
        <v>88</v>
      </c>
      <c r="B69" s="101" t="s">
        <v>89</v>
      </c>
      <c r="C69" s="102">
        <v>736600</v>
      </c>
      <c r="D69" s="102"/>
      <c r="E69" s="102"/>
      <c r="F69" s="102">
        <v>0</v>
      </c>
      <c r="G69" s="102">
        <v>0</v>
      </c>
    </row>
    <row r="70" spans="1:7" x14ac:dyDescent="0.2">
      <c r="A70" s="100" t="s">
        <v>237</v>
      </c>
      <c r="B70" s="99" t="s">
        <v>238</v>
      </c>
      <c r="C70" s="75">
        <v>1000000</v>
      </c>
      <c r="D70" s="75"/>
      <c r="E70" s="75"/>
      <c r="F70" s="75">
        <v>0</v>
      </c>
      <c r="G70" s="75">
        <v>0</v>
      </c>
    </row>
    <row r="71" spans="1:7" x14ac:dyDescent="0.2">
      <c r="A71" s="100" t="s">
        <v>239</v>
      </c>
      <c r="B71" s="99" t="s">
        <v>240</v>
      </c>
      <c r="C71" s="75">
        <v>1000000</v>
      </c>
      <c r="D71" s="75"/>
      <c r="E71" s="75"/>
      <c r="F71" s="75">
        <v>0</v>
      </c>
      <c r="G71" s="75">
        <v>0</v>
      </c>
    </row>
    <row r="72" spans="1:7" x14ac:dyDescent="0.2">
      <c r="A72" s="66" t="s">
        <v>241</v>
      </c>
      <c r="B72" s="67" t="s">
        <v>242</v>
      </c>
      <c r="C72" s="68">
        <f>C73+C75</f>
        <v>254900</v>
      </c>
      <c r="D72" s="68" t="e">
        <f>#REF!+D73+D75</f>
        <v>#REF!</v>
      </c>
      <c r="E72" s="68" t="e">
        <f>#REF!+E73+E75</f>
        <v>#REF!</v>
      </c>
      <c r="F72" s="68">
        <f>F73+F75</f>
        <v>257600</v>
      </c>
      <c r="G72" s="68">
        <f>+G73+G75</f>
        <v>267800</v>
      </c>
    </row>
    <row r="73" spans="1:7" ht="31.5" x14ac:dyDescent="0.2">
      <c r="A73" s="94" t="s">
        <v>243</v>
      </c>
      <c r="B73" s="73" t="s">
        <v>244</v>
      </c>
      <c r="C73" s="74">
        <f>C74</f>
        <v>254900</v>
      </c>
      <c r="D73" s="74">
        <f>D74</f>
        <v>0</v>
      </c>
      <c r="E73" s="74">
        <f>E74</f>
        <v>0</v>
      </c>
      <c r="F73" s="74">
        <f>F74</f>
        <v>257600</v>
      </c>
      <c r="G73" s="74">
        <f>G74</f>
        <v>267800</v>
      </c>
    </row>
    <row r="74" spans="1:7" ht="35.25" customHeight="1" x14ac:dyDescent="0.2">
      <c r="A74" s="103" t="s">
        <v>86</v>
      </c>
      <c r="B74" s="93" t="s">
        <v>245</v>
      </c>
      <c r="C74" s="75">
        <v>254900</v>
      </c>
      <c r="D74" s="75"/>
      <c r="E74" s="74"/>
      <c r="F74" s="75">
        <v>257600</v>
      </c>
      <c r="G74" s="75">
        <v>267800</v>
      </c>
    </row>
    <row r="75" spans="1:7" ht="0.75" hidden="1" customHeight="1" x14ac:dyDescent="0.2">
      <c r="A75" s="104"/>
      <c r="B75" s="70"/>
      <c r="C75" s="68"/>
      <c r="D75" s="68">
        <f>D76</f>
        <v>0</v>
      </c>
      <c r="E75" s="68">
        <f>E76</f>
        <v>0</v>
      </c>
      <c r="F75" s="68"/>
      <c r="G75" s="68"/>
    </row>
    <row r="76" spans="1:7" hidden="1" x14ac:dyDescent="0.2">
      <c r="A76" s="105"/>
      <c r="B76" s="106"/>
      <c r="C76" s="107"/>
      <c r="D76" s="107"/>
      <c r="E76" s="108"/>
      <c r="F76" s="107"/>
      <c r="G76" s="107"/>
    </row>
    <row r="77" spans="1:7" x14ac:dyDescent="0.2">
      <c r="A77" s="66" t="s">
        <v>246</v>
      </c>
      <c r="B77" s="67" t="s">
        <v>247</v>
      </c>
      <c r="C77" s="68">
        <f t="shared" ref="C77:G78" si="0">C78</f>
        <v>0</v>
      </c>
      <c r="D77" s="68">
        <f t="shared" si="0"/>
        <v>0</v>
      </c>
      <c r="E77" s="68">
        <f t="shared" si="0"/>
        <v>0</v>
      </c>
      <c r="F77" s="68">
        <f t="shared" si="0"/>
        <v>0</v>
      </c>
      <c r="G77" s="68">
        <f t="shared" si="0"/>
        <v>0</v>
      </c>
    </row>
    <row r="78" spans="1:7" x14ac:dyDescent="0.2">
      <c r="A78" s="92" t="s">
        <v>248</v>
      </c>
      <c r="B78" s="73" t="s">
        <v>249</v>
      </c>
      <c r="C78" s="74">
        <f t="shared" si="0"/>
        <v>0</v>
      </c>
      <c r="D78" s="74">
        <f t="shared" si="0"/>
        <v>0</v>
      </c>
      <c r="E78" s="74">
        <f t="shared" si="0"/>
        <v>0</v>
      </c>
      <c r="F78" s="74">
        <f t="shared" si="0"/>
        <v>0</v>
      </c>
      <c r="G78" s="74">
        <f t="shared" si="0"/>
        <v>0</v>
      </c>
    </row>
    <row r="79" spans="1:7" ht="31.5" x14ac:dyDescent="0.2">
      <c r="A79" s="77" t="s">
        <v>90</v>
      </c>
      <c r="B79" s="93" t="s">
        <v>250</v>
      </c>
      <c r="C79" s="75">
        <v>0</v>
      </c>
      <c r="D79" s="74"/>
      <c r="E79" s="74"/>
      <c r="F79" s="75">
        <v>0</v>
      </c>
      <c r="G79" s="75">
        <v>0</v>
      </c>
    </row>
    <row r="80" spans="1:7" ht="31.5" hidden="1" x14ac:dyDescent="0.2">
      <c r="A80" s="66" t="s">
        <v>251</v>
      </c>
      <c r="B80" s="67" t="s">
        <v>252</v>
      </c>
      <c r="C80" s="68">
        <f>C81+C86</f>
        <v>0</v>
      </c>
      <c r="D80" s="68">
        <f>D81+D86</f>
        <v>0</v>
      </c>
      <c r="E80" s="68">
        <f>E81+E86</f>
        <v>0</v>
      </c>
      <c r="F80" s="82"/>
      <c r="G80" s="82"/>
    </row>
    <row r="81" spans="1:7" hidden="1" x14ac:dyDescent="0.2">
      <c r="A81" s="69" t="s">
        <v>253</v>
      </c>
      <c r="B81" s="70" t="s">
        <v>254</v>
      </c>
      <c r="C81" s="68"/>
      <c r="D81" s="68">
        <f>D82+D84</f>
        <v>0</v>
      </c>
      <c r="E81" s="68">
        <f>E82+E84</f>
        <v>0</v>
      </c>
      <c r="F81" s="82"/>
      <c r="G81" s="82"/>
    </row>
    <row r="82" spans="1:7" hidden="1" x14ac:dyDescent="0.2">
      <c r="A82" s="66" t="s">
        <v>255</v>
      </c>
      <c r="B82" s="67" t="s">
        <v>256</v>
      </c>
      <c r="C82" s="68">
        <f>C83</f>
        <v>0</v>
      </c>
      <c r="D82" s="68">
        <f>D83</f>
        <v>0</v>
      </c>
      <c r="E82" s="68">
        <f>E83</f>
        <v>0</v>
      </c>
      <c r="F82" s="82"/>
      <c r="G82" s="82"/>
    </row>
    <row r="83" spans="1:7" ht="47.25" hidden="1" x14ac:dyDescent="0.2">
      <c r="A83" s="69" t="s">
        <v>257</v>
      </c>
      <c r="B83" s="70" t="s">
        <v>258</v>
      </c>
      <c r="C83" s="68">
        <v>0</v>
      </c>
      <c r="D83" s="68">
        <v>0</v>
      </c>
      <c r="E83" s="68">
        <v>0</v>
      </c>
      <c r="F83" s="82"/>
      <c r="G83" s="82"/>
    </row>
    <row r="84" spans="1:7" hidden="1" x14ac:dyDescent="0.2">
      <c r="A84" s="66" t="s">
        <v>259</v>
      </c>
      <c r="B84" s="67" t="s">
        <v>260</v>
      </c>
      <c r="C84" s="68">
        <f>C85</f>
        <v>0</v>
      </c>
      <c r="D84" s="68">
        <f>D85</f>
        <v>0</v>
      </c>
      <c r="E84" s="68">
        <f>E85</f>
        <v>0</v>
      </c>
      <c r="F84" s="82"/>
      <c r="G84" s="82"/>
    </row>
    <row r="85" spans="1:7" ht="47.25" hidden="1" x14ac:dyDescent="0.2">
      <c r="A85" s="69" t="s">
        <v>261</v>
      </c>
      <c r="B85" s="70" t="s">
        <v>262</v>
      </c>
      <c r="C85" s="68"/>
      <c r="D85" s="68"/>
      <c r="E85" s="68"/>
      <c r="F85" s="82"/>
      <c r="G85" s="82"/>
    </row>
    <row r="86" spans="1:7" ht="31.5" hidden="1" x14ac:dyDescent="0.2">
      <c r="A86" s="69" t="s">
        <v>263</v>
      </c>
      <c r="B86" s="70" t="s">
        <v>264</v>
      </c>
      <c r="C86" s="68">
        <f t="shared" ref="C86:E87" si="1">C87</f>
        <v>0</v>
      </c>
      <c r="D86" s="68">
        <f t="shared" si="1"/>
        <v>0</v>
      </c>
      <c r="E86" s="68">
        <f t="shared" si="1"/>
        <v>0</v>
      </c>
      <c r="F86" s="82"/>
      <c r="G86" s="82"/>
    </row>
    <row r="87" spans="1:7" hidden="1" x14ac:dyDescent="0.2">
      <c r="A87" s="66" t="s">
        <v>265</v>
      </c>
      <c r="B87" s="67" t="s">
        <v>266</v>
      </c>
      <c r="C87" s="68">
        <f t="shared" si="1"/>
        <v>0</v>
      </c>
      <c r="D87" s="68">
        <f t="shared" si="1"/>
        <v>0</v>
      </c>
      <c r="E87" s="68">
        <f t="shared" si="1"/>
        <v>0</v>
      </c>
      <c r="F87" s="82"/>
      <c r="G87" s="82"/>
    </row>
    <row r="88" spans="1:7" ht="31.5" hidden="1" x14ac:dyDescent="0.2">
      <c r="A88" s="69" t="s">
        <v>267</v>
      </c>
      <c r="B88" s="70" t="s">
        <v>268</v>
      </c>
      <c r="C88" s="68"/>
      <c r="D88" s="68"/>
      <c r="E88" s="68"/>
      <c r="F88" s="82"/>
      <c r="G88" s="82"/>
    </row>
    <row r="89" spans="1:7" hidden="1" x14ac:dyDescent="0.2">
      <c r="A89" s="69"/>
      <c r="B89" s="67" t="s">
        <v>269</v>
      </c>
      <c r="C89" s="68">
        <f>C61</f>
        <v>9437705</v>
      </c>
      <c r="D89" s="68" t="e">
        <f>D61</f>
        <v>#REF!</v>
      </c>
      <c r="E89" s="68" t="e">
        <f>E61</f>
        <v>#REF!</v>
      </c>
      <c r="F89" s="82"/>
      <c r="G89" s="82"/>
    </row>
    <row r="90" spans="1:7" ht="31.5" x14ac:dyDescent="0.25">
      <c r="A90" s="109" t="s">
        <v>270</v>
      </c>
      <c r="B90" s="110" t="s">
        <v>271</v>
      </c>
      <c r="C90" s="68">
        <f>C92</f>
        <v>90705</v>
      </c>
      <c r="D90" s="68"/>
      <c r="E90" s="68"/>
      <c r="F90" s="82">
        <v>0</v>
      </c>
      <c r="G90" s="82">
        <v>0</v>
      </c>
    </row>
    <row r="91" spans="1:7" ht="31.5" x14ac:dyDescent="0.25">
      <c r="A91" s="111" t="s">
        <v>272</v>
      </c>
      <c r="B91" s="112" t="s">
        <v>273</v>
      </c>
      <c r="C91" s="68">
        <f>C92</f>
        <v>90705</v>
      </c>
      <c r="D91" s="68"/>
      <c r="E91" s="68"/>
      <c r="F91" s="82">
        <v>0</v>
      </c>
      <c r="G91" s="82">
        <v>0</v>
      </c>
    </row>
    <row r="92" spans="1:7" ht="31.5" x14ac:dyDescent="0.25">
      <c r="A92" s="113" t="s">
        <v>274</v>
      </c>
      <c r="B92" s="114" t="s">
        <v>275</v>
      </c>
      <c r="C92" s="68">
        <v>90705</v>
      </c>
      <c r="D92" s="68"/>
      <c r="E92" s="68"/>
      <c r="F92" s="82">
        <v>0</v>
      </c>
      <c r="G92" s="82">
        <v>0</v>
      </c>
    </row>
    <row r="93" spans="1:7" x14ac:dyDescent="0.2">
      <c r="A93" s="69"/>
      <c r="B93" s="67" t="s">
        <v>276</v>
      </c>
      <c r="C93" s="68">
        <f>C11+C60</f>
        <v>14173705</v>
      </c>
      <c r="D93" s="68" t="e">
        <f>D11+D60</f>
        <v>#REF!</v>
      </c>
      <c r="E93" s="68" t="e">
        <f>E11+E60</f>
        <v>#REF!</v>
      </c>
      <c r="F93" s="68">
        <f>F11+F60</f>
        <v>11397900</v>
      </c>
      <c r="G93" s="68">
        <f>G11+G60</f>
        <v>11251900</v>
      </c>
    </row>
    <row r="95" spans="1:7" ht="18.75" x14ac:dyDescent="0.3">
      <c r="B95" s="1"/>
      <c r="C95" s="55"/>
      <c r="D95" s="58"/>
      <c r="E95" s="56"/>
    </row>
    <row r="96" spans="1:7" ht="12.75" x14ac:dyDescent="0.2">
      <c r="C96" s="56"/>
      <c r="D96" s="56"/>
      <c r="E96" s="56"/>
    </row>
    <row r="97" spans="1:5" ht="12.75" x14ac:dyDescent="0.2">
      <c r="C97" s="56"/>
      <c r="D97" s="56"/>
      <c r="E97" s="56"/>
    </row>
    <row r="98" spans="1:5" ht="12.75" x14ac:dyDescent="0.2">
      <c r="C98" s="56"/>
      <c r="D98" s="56"/>
      <c r="E98" s="56"/>
    </row>
    <row r="99" spans="1:5" ht="12.75" x14ac:dyDescent="0.2">
      <c r="A99" s="115"/>
      <c r="B99" s="116"/>
      <c r="C99" s="117"/>
      <c r="D99" s="117"/>
      <c r="E99" s="117"/>
    </row>
    <row r="100" spans="1:5" ht="12.75" x14ac:dyDescent="0.2">
      <c r="A100" s="115"/>
      <c r="B100" s="116"/>
      <c r="C100" s="117"/>
      <c r="D100" s="117"/>
      <c r="E100" s="117"/>
    </row>
    <row r="101" spans="1:5" ht="12.75" x14ac:dyDescent="0.2">
      <c r="C101" s="56"/>
      <c r="D101" s="56"/>
      <c r="E101" s="56"/>
    </row>
    <row r="102" spans="1:5" ht="12.75" x14ac:dyDescent="0.2">
      <c r="C102" s="56"/>
      <c r="D102" s="56"/>
      <c r="E102" s="56"/>
    </row>
    <row r="103" spans="1:5" ht="12.75" x14ac:dyDescent="0.2">
      <c r="C103" s="56"/>
      <c r="D103" s="56"/>
      <c r="E103" s="56"/>
    </row>
    <row r="104" spans="1:5" ht="12.75" x14ac:dyDescent="0.2">
      <c r="C104" s="56"/>
      <c r="D104" s="56"/>
      <c r="E104" s="56"/>
    </row>
    <row r="105" spans="1:5" ht="12.75" x14ac:dyDescent="0.2">
      <c r="C105" s="56"/>
      <c r="D105" s="56"/>
      <c r="E105" s="56"/>
    </row>
    <row r="106" spans="1:5" ht="12.75" x14ac:dyDescent="0.2">
      <c r="C106" s="56"/>
      <c r="D106" s="56"/>
      <c r="E106" s="56"/>
    </row>
    <row r="107" spans="1:5" ht="12.75" x14ac:dyDescent="0.2">
      <c r="C107" s="56"/>
      <c r="D107" s="56"/>
      <c r="E107" s="56"/>
    </row>
    <row r="108" spans="1:5" ht="12.75" x14ac:dyDescent="0.2">
      <c r="C108" s="56"/>
      <c r="D108" s="56"/>
      <c r="E108" s="56"/>
    </row>
    <row r="109" spans="1:5" ht="12.75" x14ac:dyDescent="0.2">
      <c r="C109" s="56"/>
      <c r="D109" s="56"/>
      <c r="E109" s="56"/>
    </row>
    <row r="110" spans="1:5" ht="12.75" x14ac:dyDescent="0.2">
      <c r="C110" s="56"/>
      <c r="D110" s="56"/>
      <c r="E110" s="56"/>
    </row>
    <row r="111" spans="1:5" ht="12.75" x14ac:dyDescent="0.2">
      <c r="C111" s="56"/>
      <c r="D111" s="56"/>
      <c r="E111" s="56"/>
    </row>
    <row r="112" spans="1:5" ht="12.75" x14ac:dyDescent="0.2">
      <c r="C112" s="56"/>
      <c r="D112" s="56"/>
      <c r="E112" s="56"/>
    </row>
    <row r="113" spans="3:5" ht="12.75" x14ac:dyDescent="0.2">
      <c r="C113" s="56"/>
      <c r="D113" s="56"/>
      <c r="E113" s="56"/>
    </row>
    <row r="114" spans="3:5" ht="12.75" x14ac:dyDescent="0.2">
      <c r="C114" s="56"/>
      <c r="D114" s="56"/>
      <c r="E114" s="56"/>
    </row>
    <row r="115" spans="3:5" ht="12.75" x14ac:dyDescent="0.2">
      <c r="C115" s="56"/>
      <c r="D115" s="56"/>
      <c r="E115" s="56"/>
    </row>
    <row r="116" spans="3:5" ht="12.75" x14ac:dyDescent="0.2">
      <c r="C116" s="56"/>
      <c r="D116" s="56"/>
      <c r="E116" s="56"/>
    </row>
    <row r="117" spans="3:5" ht="12.75" x14ac:dyDescent="0.2">
      <c r="C117" s="56"/>
      <c r="D117" s="56"/>
      <c r="E117" s="56"/>
    </row>
    <row r="118" spans="3:5" ht="12.75" x14ac:dyDescent="0.2">
      <c r="C118" s="56"/>
      <c r="D118" s="56"/>
      <c r="E118" s="56"/>
    </row>
    <row r="119" spans="3:5" ht="12.75" x14ac:dyDescent="0.2">
      <c r="C119" s="56"/>
      <c r="D119" s="56"/>
      <c r="E119" s="56"/>
    </row>
    <row r="120" spans="3:5" ht="12.75" x14ac:dyDescent="0.2">
      <c r="C120" s="56"/>
      <c r="D120" s="56"/>
      <c r="E120" s="56"/>
    </row>
    <row r="121" spans="3:5" ht="12.75" x14ac:dyDescent="0.2">
      <c r="C121" s="56"/>
      <c r="D121" s="56"/>
      <c r="E121" s="56"/>
    </row>
    <row r="122" spans="3:5" ht="12.75" x14ac:dyDescent="0.2">
      <c r="C122" s="56"/>
      <c r="D122" s="56"/>
      <c r="E122" s="56"/>
    </row>
    <row r="123" spans="3:5" ht="12.75" x14ac:dyDescent="0.2">
      <c r="C123" s="56"/>
      <c r="D123" s="56"/>
      <c r="E123" s="56"/>
    </row>
    <row r="124" spans="3:5" ht="12.75" x14ac:dyDescent="0.2">
      <c r="C124" s="56"/>
      <c r="D124" s="56"/>
      <c r="E124" s="56"/>
    </row>
    <row r="125" spans="3:5" ht="12.75" x14ac:dyDescent="0.2">
      <c r="C125" s="56"/>
      <c r="D125" s="56"/>
      <c r="E125" s="56"/>
    </row>
    <row r="126" spans="3:5" ht="12.75" x14ac:dyDescent="0.2">
      <c r="C126" s="56"/>
      <c r="D126" s="56"/>
      <c r="E126" s="56"/>
    </row>
    <row r="127" spans="3:5" ht="12.75" x14ac:dyDescent="0.2">
      <c r="C127" s="56"/>
      <c r="D127" s="56"/>
      <c r="E127" s="56"/>
    </row>
    <row r="128" spans="3:5" ht="12.75" x14ac:dyDescent="0.2">
      <c r="C128" s="56"/>
      <c r="D128" s="56"/>
      <c r="E128" s="56"/>
    </row>
    <row r="132" spans="1:5" ht="18.75" x14ac:dyDescent="0.3">
      <c r="A132" s="118"/>
      <c r="B132" s="118"/>
      <c r="C132" s="118"/>
      <c r="D132" s="118"/>
      <c r="E132" s="118"/>
    </row>
  </sheetData>
  <mergeCells count="2">
    <mergeCell ref="A6:G7"/>
    <mergeCell ref="A132:E1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2" sqref="B2"/>
    </sheetView>
  </sheetViews>
  <sheetFormatPr defaultRowHeight="12.75" x14ac:dyDescent="0.2"/>
  <cols>
    <col min="1" max="1" width="1.42578125" style="123" customWidth="1"/>
    <col min="2" max="2" width="21.42578125" style="123" customWidth="1"/>
    <col min="3" max="4" width="0.7109375" style="123" customWidth="1"/>
    <col min="5" max="5" width="0.5703125" style="123" customWidth="1"/>
    <col min="6" max="6" width="38.5703125" style="123" customWidth="1"/>
    <col min="7" max="7" width="0" style="123" hidden="1" customWidth="1"/>
    <col min="8" max="8" width="4.85546875" style="123" customWidth="1"/>
    <col min="9" max="9" width="4.7109375" style="123" customWidth="1"/>
    <col min="10" max="11" width="0" style="123" hidden="1" customWidth="1"/>
    <col min="12" max="12" width="15.7109375" style="123" customWidth="1"/>
    <col min="13" max="13" width="14.7109375" style="123" customWidth="1"/>
    <col min="14" max="14" width="14.28515625" style="123" customWidth="1"/>
    <col min="15" max="246" width="9.140625" style="123" customWidth="1"/>
    <col min="247" max="16384" width="9.140625" style="123"/>
  </cols>
  <sheetData>
    <row r="1" spans="1:14" ht="18.75" x14ac:dyDescent="0.3">
      <c r="A1" s="119"/>
      <c r="B1" s="119"/>
      <c r="C1" s="119"/>
      <c r="D1" s="119"/>
      <c r="E1" s="119"/>
      <c r="F1" s="119"/>
      <c r="G1" s="119"/>
      <c r="H1" s="119"/>
      <c r="I1" s="120"/>
      <c r="J1" s="120"/>
      <c r="K1" s="120"/>
      <c r="L1" s="121" t="s">
        <v>277</v>
      </c>
      <c r="M1" s="122"/>
      <c r="N1" s="122"/>
    </row>
    <row r="2" spans="1:14" ht="18.75" x14ac:dyDescent="0.3">
      <c r="A2" s="119"/>
      <c r="B2" s="119"/>
      <c r="C2" s="119"/>
      <c r="D2" s="119"/>
      <c r="E2" s="119"/>
      <c r="F2" s="119"/>
      <c r="G2" s="119"/>
      <c r="H2" s="119"/>
      <c r="I2" s="120"/>
      <c r="J2" s="120"/>
      <c r="K2" s="120"/>
      <c r="L2" s="124" t="s">
        <v>46</v>
      </c>
      <c r="M2" s="122"/>
      <c r="N2" s="122"/>
    </row>
    <row r="3" spans="1:14" ht="18.75" x14ac:dyDescent="0.3">
      <c r="A3" s="119"/>
      <c r="B3" s="119"/>
      <c r="C3" s="119"/>
      <c r="D3" s="119"/>
      <c r="E3" s="119"/>
      <c r="F3" s="119"/>
      <c r="G3" s="119"/>
      <c r="H3" s="119"/>
      <c r="I3" s="120"/>
      <c r="J3" s="120"/>
      <c r="K3" s="120"/>
      <c r="L3" s="124" t="s">
        <v>47</v>
      </c>
      <c r="M3" s="122"/>
      <c r="N3" s="122"/>
    </row>
    <row r="4" spans="1:14" ht="18.75" x14ac:dyDescent="0.3">
      <c r="A4" s="119"/>
      <c r="B4" s="125"/>
      <c r="C4" s="125"/>
      <c r="D4" s="126"/>
      <c r="E4" s="126"/>
      <c r="F4" s="126"/>
      <c r="G4" s="125"/>
      <c r="H4" s="126"/>
      <c r="I4" s="127"/>
      <c r="J4" s="127"/>
      <c r="K4" s="127"/>
      <c r="L4" s="128" t="s">
        <v>278</v>
      </c>
      <c r="M4" s="122"/>
      <c r="N4" s="122"/>
    </row>
    <row r="5" spans="1:14" ht="18.75" x14ac:dyDescent="0.3">
      <c r="A5" s="119"/>
      <c r="B5" s="125"/>
      <c r="C5" s="125"/>
      <c r="D5" s="126"/>
      <c r="E5" s="126"/>
      <c r="F5" s="126"/>
      <c r="G5" s="125"/>
      <c r="H5" s="126"/>
      <c r="I5" s="127"/>
      <c r="J5" s="127"/>
      <c r="K5" s="127"/>
      <c r="L5" s="122"/>
      <c r="M5" s="122"/>
      <c r="N5" s="122"/>
    </row>
    <row r="6" spans="1:14" ht="18.75" x14ac:dyDescent="0.2">
      <c r="A6" s="129" t="s">
        <v>279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</row>
    <row r="7" spans="1:14" ht="19.5" thickBot="1" x14ac:dyDescent="0.35">
      <c r="A7" s="119"/>
      <c r="B7" s="119"/>
      <c r="C7" s="119"/>
      <c r="D7" s="119"/>
      <c r="E7" s="119"/>
      <c r="F7" s="119"/>
      <c r="G7" s="119"/>
      <c r="H7" s="119"/>
      <c r="I7" s="120"/>
      <c r="J7" s="120"/>
      <c r="K7" s="120"/>
      <c r="L7" s="122"/>
      <c r="M7" s="122"/>
      <c r="N7" s="122"/>
    </row>
    <row r="8" spans="1:14" ht="21" hidden="1" thickBot="1" x14ac:dyDescent="0.25">
      <c r="A8" s="130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2" t="s">
        <v>2</v>
      </c>
    </row>
    <row r="9" spans="1:14" ht="26.25" thickBot="1" x14ac:dyDescent="0.25">
      <c r="A9" s="133" t="s">
        <v>280</v>
      </c>
      <c r="B9" s="134"/>
      <c r="C9" s="134"/>
      <c r="D9" s="134"/>
      <c r="E9" s="134"/>
      <c r="F9" s="134"/>
      <c r="G9" s="135" t="s">
        <v>281</v>
      </c>
      <c r="H9" s="136" t="s">
        <v>282</v>
      </c>
      <c r="I9" s="137" t="s">
        <v>283</v>
      </c>
      <c r="J9" s="138" t="s">
        <v>284</v>
      </c>
      <c r="K9" s="138" t="s">
        <v>285</v>
      </c>
      <c r="L9" s="139">
        <v>2021</v>
      </c>
      <c r="M9" s="139">
        <v>2022</v>
      </c>
      <c r="N9" s="140">
        <v>2023</v>
      </c>
    </row>
    <row r="10" spans="1:14" x14ac:dyDescent="0.2">
      <c r="A10" s="141" t="s">
        <v>286</v>
      </c>
      <c r="B10" s="142"/>
      <c r="C10" s="142"/>
      <c r="D10" s="142"/>
      <c r="E10" s="142"/>
      <c r="F10" s="142"/>
      <c r="G10" s="142"/>
      <c r="H10" s="143">
        <v>1</v>
      </c>
      <c r="I10" s="144">
        <v>0</v>
      </c>
      <c r="J10" s="145"/>
      <c r="K10" s="146"/>
      <c r="L10" s="147">
        <f>L11+L12+L13+L14</f>
        <v>3929614.95</v>
      </c>
      <c r="M10" s="147">
        <f>M11+M12+M13+M14</f>
        <v>3988590</v>
      </c>
      <c r="N10" s="148">
        <f>N11+N12+N13+N14</f>
        <v>3991992</v>
      </c>
    </row>
    <row r="11" spans="1:14" x14ac:dyDescent="0.2">
      <c r="A11" s="149" t="s">
        <v>287</v>
      </c>
      <c r="B11" s="150"/>
      <c r="C11" s="150"/>
      <c r="D11" s="150"/>
      <c r="E11" s="150"/>
      <c r="F11" s="150"/>
      <c r="G11" s="150"/>
      <c r="H11" s="151">
        <v>1</v>
      </c>
      <c r="I11" s="152">
        <v>2</v>
      </c>
      <c r="J11" s="153"/>
      <c r="K11" s="154"/>
      <c r="L11" s="155">
        <v>968569.6</v>
      </c>
      <c r="M11" s="155">
        <v>969990</v>
      </c>
      <c r="N11" s="156">
        <v>971292</v>
      </c>
    </row>
    <row r="12" spans="1:14" x14ac:dyDescent="0.2">
      <c r="A12" s="149" t="s">
        <v>288</v>
      </c>
      <c r="B12" s="150"/>
      <c r="C12" s="150"/>
      <c r="D12" s="150"/>
      <c r="E12" s="150"/>
      <c r="F12" s="150"/>
      <c r="G12" s="150"/>
      <c r="H12" s="151">
        <v>1</v>
      </c>
      <c r="I12" s="152">
        <v>4</v>
      </c>
      <c r="J12" s="153"/>
      <c r="K12" s="154"/>
      <c r="L12" s="155">
        <v>2903645.35</v>
      </c>
      <c r="M12" s="155">
        <v>2960900</v>
      </c>
      <c r="N12" s="156">
        <v>2962900</v>
      </c>
    </row>
    <row r="13" spans="1:14" x14ac:dyDescent="0.2">
      <c r="A13" s="149" t="s">
        <v>289</v>
      </c>
      <c r="B13" s="150"/>
      <c r="C13" s="150"/>
      <c r="D13" s="150"/>
      <c r="E13" s="150"/>
      <c r="F13" s="150"/>
      <c r="G13" s="150"/>
      <c r="H13" s="151">
        <v>1</v>
      </c>
      <c r="I13" s="152">
        <v>6</v>
      </c>
      <c r="J13" s="153"/>
      <c r="K13" s="154"/>
      <c r="L13" s="155">
        <v>54800</v>
      </c>
      <c r="M13" s="155">
        <v>54800</v>
      </c>
      <c r="N13" s="157">
        <v>54800</v>
      </c>
    </row>
    <row r="14" spans="1:14" x14ac:dyDescent="0.2">
      <c r="A14" s="149" t="s">
        <v>290</v>
      </c>
      <c r="B14" s="150"/>
      <c r="C14" s="150"/>
      <c r="D14" s="150"/>
      <c r="E14" s="150"/>
      <c r="F14" s="150"/>
      <c r="G14" s="150"/>
      <c r="H14" s="151">
        <v>1</v>
      </c>
      <c r="I14" s="152">
        <v>13</v>
      </c>
      <c r="J14" s="153"/>
      <c r="K14" s="154"/>
      <c r="L14" s="155">
        <v>2600</v>
      </c>
      <c r="M14" s="155">
        <v>2900</v>
      </c>
      <c r="N14" s="156">
        <v>3000</v>
      </c>
    </row>
    <row r="15" spans="1:14" x14ac:dyDescent="0.2">
      <c r="A15" s="158" t="s">
        <v>291</v>
      </c>
      <c r="B15" s="159"/>
      <c r="C15" s="159"/>
      <c r="D15" s="159"/>
      <c r="E15" s="159"/>
      <c r="F15" s="159"/>
      <c r="G15" s="160"/>
      <c r="H15" s="161">
        <v>2</v>
      </c>
      <c r="I15" s="161">
        <v>0</v>
      </c>
      <c r="J15" s="162"/>
      <c r="K15" s="163"/>
      <c r="L15" s="164">
        <f>L16</f>
        <v>254900</v>
      </c>
      <c r="M15" s="164">
        <f>M16</f>
        <v>257600</v>
      </c>
      <c r="N15" s="165">
        <f>N16</f>
        <v>267800</v>
      </c>
    </row>
    <row r="16" spans="1:14" x14ac:dyDescent="0.2">
      <c r="A16" s="149" t="s">
        <v>292</v>
      </c>
      <c r="B16" s="150"/>
      <c r="C16" s="150"/>
      <c r="D16" s="150"/>
      <c r="E16" s="150"/>
      <c r="F16" s="150"/>
      <c r="G16" s="166"/>
      <c r="H16" s="152">
        <v>2</v>
      </c>
      <c r="I16" s="152">
        <v>3</v>
      </c>
      <c r="J16" s="153"/>
      <c r="K16" s="154"/>
      <c r="L16" s="155">
        <v>254900</v>
      </c>
      <c r="M16" s="155">
        <v>257600</v>
      </c>
      <c r="N16" s="156">
        <v>267800</v>
      </c>
    </row>
    <row r="17" spans="1:14" x14ac:dyDescent="0.2">
      <c r="A17" s="158" t="s">
        <v>293</v>
      </c>
      <c r="B17" s="159"/>
      <c r="C17" s="159"/>
      <c r="D17" s="159"/>
      <c r="E17" s="159"/>
      <c r="F17" s="159"/>
      <c r="G17" s="160"/>
      <c r="H17" s="161">
        <v>3</v>
      </c>
      <c r="I17" s="161">
        <v>0</v>
      </c>
      <c r="J17" s="162"/>
      <c r="K17" s="163"/>
      <c r="L17" s="164">
        <f>L18+L19</f>
        <v>420300</v>
      </c>
      <c r="M17" s="164">
        <f>M18+M19</f>
        <v>420300</v>
      </c>
      <c r="N17" s="165">
        <f>N18+N19</f>
        <v>420600</v>
      </c>
    </row>
    <row r="18" spans="1:14" x14ac:dyDescent="0.2">
      <c r="A18" s="149" t="s">
        <v>294</v>
      </c>
      <c r="B18" s="150"/>
      <c r="C18" s="150"/>
      <c r="D18" s="150"/>
      <c r="E18" s="150"/>
      <c r="F18" s="150"/>
      <c r="G18" s="166"/>
      <c r="H18" s="152">
        <v>3</v>
      </c>
      <c r="I18" s="152">
        <v>10</v>
      </c>
      <c r="J18" s="153"/>
      <c r="K18" s="154"/>
      <c r="L18" s="155">
        <v>390300</v>
      </c>
      <c r="M18" s="155">
        <v>390300</v>
      </c>
      <c r="N18" s="156">
        <v>390600</v>
      </c>
    </row>
    <row r="19" spans="1:14" x14ac:dyDescent="0.2">
      <c r="A19" s="167" t="s">
        <v>295</v>
      </c>
      <c r="B19" s="167"/>
      <c r="C19" s="167"/>
      <c r="D19" s="167"/>
      <c r="E19" s="167"/>
      <c r="F19" s="167"/>
      <c r="G19" s="167"/>
      <c r="H19" s="152">
        <v>3</v>
      </c>
      <c r="I19" s="152">
        <v>14</v>
      </c>
      <c r="J19" s="153"/>
      <c r="K19" s="154"/>
      <c r="L19" s="155">
        <v>30000</v>
      </c>
      <c r="M19" s="155">
        <v>30000</v>
      </c>
      <c r="N19" s="156">
        <v>30000</v>
      </c>
    </row>
    <row r="20" spans="1:14" x14ac:dyDescent="0.2">
      <c r="A20" s="168" t="s">
        <v>296</v>
      </c>
      <c r="B20" s="168"/>
      <c r="C20" s="168"/>
      <c r="D20" s="168"/>
      <c r="E20" s="168"/>
      <c r="F20" s="168"/>
      <c r="G20" s="168"/>
      <c r="H20" s="161">
        <v>4</v>
      </c>
      <c r="I20" s="161">
        <v>0</v>
      </c>
      <c r="J20" s="162"/>
      <c r="K20" s="163"/>
      <c r="L20" s="164">
        <f>L21</f>
        <v>4196276</v>
      </c>
      <c r="M20" s="164">
        <f>M21</f>
        <v>1222000</v>
      </c>
      <c r="N20" s="165">
        <f>N21</f>
        <v>1271000</v>
      </c>
    </row>
    <row r="21" spans="1:14" x14ac:dyDescent="0.2">
      <c r="A21" s="167" t="s">
        <v>297</v>
      </c>
      <c r="B21" s="167"/>
      <c r="C21" s="167"/>
      <c r="D21" s="167"/>
      <c r="E21" s="167"/>
      <c r="F21" s="167"/>
      <c r="G21" s="167"/>
      <c r="H21" s="152">
        <v>4</v>
      </c>
      <c r="I21" s="152">
        <v>9</v>
      </c>
      <c r="J21" s="153"/>
      <c r="K21" s="154"/>
      <c r="L21" s="155">
        <v>4196276</v>
      </c>
      <c r="M21" s="155">
        <v>1222000</v>
      </c>
      <c r="N21" s="156">
        <v>1271000</v>
      </c>
    </row>
    <row r="22" spans="1:14" x14ac:dyDescent="0.2">
      <c r="A22" s="167" t="s">
        <v>298</v>
      </c>
      <c r="B22" s="167"/>
      <c r="C22" s="167"/>
      <c r="D22" s="167"/>
      <c r="E22" s="167"/>
      <c r="F22" s="167"/>
      <c r="G22" s="167"/>
      <c r="H22" s="152">
        <v>4</v>
      </c>
      <c r="I22" s="152">
        <v>12</v>
      </c>
      <c r="J22" s="153"/>
      <c r="K22" s="154"/>
      <c r="L22" s="155">
        <v>0</v>
      </c>
      <c r="M22" s="155">
        <v>0</v>
      </c>
      <c r="N22" s="156">
        <v>0</v>
      </c>
    </row>
    <row r="23" spans="1:14" s="169" customFormat="1" x14ac:dyDescent="0.2">
      <c r="A23" s="168" t="s">
        <v>299</v>
      </c>
      <c r="B23" s="168"/>
      <c r="C23" s="168"/>
      <c r="D23" s="168"/>
      <c r="E23" s="168"/>
      <c r="F23" s="168"/>
      <c r="G23" s="168"/>
      <c r="H23" s="161">
        <v>5</v>
      </c>
      <c r="I23" s="161">
        <v>0</v>
      </c>
      <c r="J23" s="162"/>
      <c r="K23" s="163"/>
      <c r="L23" s="164">
        <f>L24+L25+L26</f>
        <v>2449804.29</v>
      </c>
      <c r="M23" s="164">
        <f>M24+M25+M26</f>
        <v>2588910</v>
      </c>
      <c r="N23" s="165">
        <f>N24+N25+N26</f>
        <v>2358008</v>
      </c>
    </row>
    <row r="24" spans="1:14" x14ac:dyDescent="0.2">
      <c r="A24" s="167" t="s">
        <v>300</v>
      </c>
      <c r="B24" s="167"/>
      <c r="C24" s="167"/>
      <c r="D24" s="167"/>
      <c r="E24" s="167"/>
      <c r="F24" s="167"/>
      <c r="G24" s="167"/>
      <c r="H24" s="152">
        <v>5</v>
      </c>
      <c r="I24" s="152">
        <v>1</v>
      </c>
      <c r="J24" s="153"/>
      <c r="K24" s="154"/>
      <c r="L24" s="155">
        <v>0</v>
      </c>
      <c r="M24" s="155">
        <v>0</v>
      </c>
      <c r="N24" s="156">
        <v>0</v>
      </c>
    </row>
    <row r="25" spans="1:14" x14ac:dyDescent="0.2">
      <c r="A25" s="167" t="s">
        <v>301</v>
      </c>
      <c r="B25" s="167"/>
      <c r="C25" s="167"/>
      <c r="D25" s="167"/>
      <c r="E25" s="167"/>
      <c r="F25" s="167"/>
      <c r="G25" s="167"/>
      <c r="H25" s="152">
        <v>5</v>
      </c>
      <c r="I25" s="152">
        <v>2</v>
      </c>
      <c r="J25" s="153"/>
      <c r="K25" s="154"/>
      <c r="L25" s="155">
        <v>0</v>
      </c>
      <c r="M25" s="155">
        <v>0</v>
      </c>
      <c r="N25" s="156">
        <v>0</v>
      </c>
    </row>
    <row r="26" spans="1:14" x14ac:dyDescent="0.2">
      <c r="A26" s="167" t="s">
        <v>302</v>
      </c>
      <c r="B26" s="167"/>
      <c r="C26" s="167"/>
      <c r="D26" s="167"/>
      <c r="E26" s="167"/>
      <c r="F26" s="167"/>
      <c r="G26" s="167"/>
      <c r="H26" s="152">
        <v>5</v>
      </c>
      <c r="I26" s="152">
        <v>3</v>
      </c>
      <c r="J26" s="153"/>
      <c r="K26" s="154"/>
      <c r="L26" s="155">
        <v>2449804.29</v>
      </c>
      <c r="M26" s="155">
        <v>2588910</v>
      </c>
      <c r="N26" s="156">
        <v>2358008</v>
      </c>
    </row>
    <row r="27" spans="1:14" x14ac:dyDescent="0.2">
      <c r="A27" s="168" t="s">
        <v>303</v>
      </c>
      <c r="B27" s="168"/>
      <c r="C27" s="168"/>
      <c r="D27" s="168"/>
      <c r="E27" s="168"/>
      <c r="F27" s="168"/>
      <c r="G27" s="168"/>
      <c r="H27" s="161">
        <v>8</v>
      </c>
      <c r="I27" s="161">
        <v>0</v>
      </c>
      <c r="J27" s="162"/>
      <c r="K27" s="163"/>
      <c r="L27" s="164">
        <f>L28</f>
        <v>2747609.76</v>
      </c>
      <c r="M27" s="164">
        <f>M28</f>
        <v>2740500</v>
      </c>
      <c r="N27" s="165">
        <f>N28</f>
        <v>2760500</v>
      </c>
    </row>
    <row r="28" spans="1:14" x14ac:dyDescent="0.2">
      <c r="A28" s="167" t="s">
        <v>304</v>
      </c>
      <c r="B28" s="167"/>
      <c r="C28" s="167"/>
      <c r="D28" s="167"/>
      <c r="E28" s="167"/>
      <c r="F28" s="167"/>
      <c r="G28" s="167"/>
      <c r="H28" s="152">
        <v>8</v>
      </c>
      <c r="I28" s="152">
        <v>1</v>
      </c>
      <c r="J28" s="153"/>
      <c r="K28" s="154"/>
      <c r="L28" s="155">
        <v>2747609.76</v>
      </c>
      <c r="M28" s="155">
        <v>2740500</v>
      </c>
      <c r="N28" s="156">
        <v>2760500</v>
      </c>
    </row>
    <row r="29" spans="1:14" x14ac:dyDescent="0.2">
      <c r="A29" s="168" t="s">
        <v>305</v>
      </c>
      <c r="B29" s="168"/>
      <c r="C29" s="168"/>
      <c r="D29" s="168"/>
      <c r="E29" s="168"/>
      <c r="F29" s="168"/>
      <c r="G29" s="168"/>
      <c r="H29" s="161">
        <v>10</v>
      </c>
      <c r="I29" s="161">
        <v>0</v>
      </c>
      <c r="J29" s="162"/>
      <c r="K29" s="163"/>
      <c r="L29" s="164">
        <f>L30</f>
        <v>175200</v>
      </c>
      <c r="M29" s="164">
        <f>M30</f>
        <v>180000</v>
      </c>
      <c r="N29" s="165">
        <f>N30</f>
        <v>182000</v>
      </c>
    </row>
    <row r="30" spans="1:14" ht="13.5" thickBot="1" x14ac:dyDescent="0.25">
      <c r="A30" s="167" t="s">
        <v>306</v>
      </c>
      <c r="B30" s="167"/>
      <c r="C30" s="167"/>
      <c r="D30" s="167"/>
      <c r="E30" s="167"/>
      <c r="F30" s="167"/>
      <c r="G30" s="167"/>
      <c r="H30" s="152">
        <v>10</v>
      </c>
      <c r="I30" s="152">
        <v>1</v>
      </c>
      <c r="J30" s="153"/>
      <c r="K30" s="154"/>
      <c r="L30" s="155">
        <v>175200</v>
      </c>
      <c r="M30" s="155">
        <v>180000</v>
      </c>
      <c r="N30" s="156">
        <v>182000</v>
      </c>
    </row>
    <row r="31" spans="1:14" ht="13.5" thickBot="1" x14ac:dyDescent="0.25">
      <c r="A31" s="170" t="s">
        <v>307</v>
      </c>
      <c r="B31" s="171"/>
      <c r="C31" s="171"/>
      <c r="D31" s="171"/>
      <c r="E31" s="171"/>
      <c r="F31" s="172"/>
      <c r="G31" s="173"/>
      <c r="H31" s="173" t="s">
        <v>308</v>
      </c>
      <c r="I31" s="173" t="s">
        <v>308</v>
      </c>
      <c r="J31" s="174"/>
      <c r="K31" s="174"/>
      <c r="L31" s="175">
        <f>L10+L15+L17+L20+L23+L27+L29</f>
        <v>14173704.999999998</v>
      </c>
      <c r="M31" s="175">
        <f>M10+M15+M17+M20+M23+M27+M29</f>
        <v>11397900</v>
      </c>
      <c r="N31" s="176">
        <f>N10+N15+N17+N20+N23+N27+N29</f>
        <v>11251900</v>
      </c>
    </row>
    <row r="32" spans="1:14" ht="18.75" x14ac:dyDescent="0.3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77"/>
      <c r="N32" s="177"/>
    </row>
  </sheetData>
  <mergeCells count="45">
    <mergeCell ref="A30:G30"/>
    <mergeCell ref="J30:K30"/>
    <mergeCell ref="A31:F31"/>
    <mergeCell ref="A27:G27"/>
    <mergeCell ref="J27:K27"/>
    <mergeCell ref="A28:G28"/>
    <mergeCell ref="J28:K28"/>
    <mergeCell ref="A29:G29"/>
    <mergeCell ref="J29:K29"/>
    <mergeCell ref="A24:G24"/>
    <mergeCell ref="J24:K24"/>
    <mergeCell ref="A25:G25"/>
    <mergeCell ref="J25:K25"/>
    <mergeCell ref="A26:G26"/>
    <mergeCell ref="J26:K26"/>
    <mergeCell ref="A21:G21"/>
    <mergeCell ref="J21:K21"/>
    <mergeCell ref="A22:G22"/>
    <mergeCell ref="J22:K22"/>
    <mergeCell ref="A23:G23"/>
    <mergeCell ref="J23:K23"/>
    <mergeCell ref="A18:G18"/>
    <mergeCell ref="J18:K18"/>
    <mergeCell ref="A19:G19"/>
    <mergeCell ref="J19:K19"/>
    <mergeCell ref="A20:G20"/>
    <mergeCell ref="J20:K20"/>
    <mergeCell ref="A15:G15"/>
    <mergeCell ref="J15:K15"/>
    <mergeCell ref="A16:G16"/>
    <mergeCell ref="J16:K16"/>
    <mergeCell ref="A17:G17"/>
    <mergeCell ref="J17:K17"/>
    <mergeCell ref="A12:G12"/>
    <mergeCell ref="J12:K12"/>
    <mergeCell ref="A13:G13"/>
    <mergeCell ref="J13:K13"/>
    <mergeCell ref="A14:G14"/>
    <mergeCell ref="J14:K14"/>
    <mergeCell ref="A6:N6"/>
    <mergeCell ref="A9:F9"/>
    <mergeCell ref="A10:G10"/>
    <mergeCell ref="J10:K10"/>
    <mergeCell ref="A11:G11"/>
    <mergeCell ref="J11:K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5"/>
  <sheetViews>
    <sheetView workbookViewId="0">
      <selection activeCell="F1" sqref="F1"/>
    </sheetView>
  </sheetViews>
  <sheetFormatPr defaultRowHeight="12.75" x14ac:dyDescent="0.2"/>
  <cols>
    <col min="1" max="1" width="1.42578125" style="324" customWidth="1"/>
    <col min="2" max="2" width="0.85546875" style="324" customWidth="1"/>
    <col min="3" max="3" width="0.7109375" style="324" customWidth="1"/>
    <col min="4" max="5" width="0.5703125" style="324" customWidth="1"/>
    <col min="6" max="6" width="46.42578125" style="324" customWidth="1"/>
    <col min="7" max="7" width="0" style="123" hidden="1" customWidth="1"/>
    <col min="8" max="8" width="6.7109375" style="123" customWidth="1"/>
    <col min="9" max="9" width="4.5703125" style="123" customWidth="1"/>
    <col min="10" max="10" width="11.28515625" style="325" customWidth="1"/>
    <col min="11" max="11" width="4.42578125" style="326" customWidth="1"/>
    <col min="12" max="15" width="0" style="123" hidden="1" customWidth="1"/>
    <col min="16" max="16" width="11" style="327" customWidth="1"/>
    <col min="17" max="18" width="0" style="123" hidden="1" customWidth="1"/>
    <col min="19" max="20" width="11.5703125" style="123" customWidth="1"/>
    <col min="21" max="21" width="8.42578125" style="123" customWidth="1"/>
    <col min="22" max="16384" width="9.140625" style="123"/>
  </cols>
  <sheetData>
    <row r="1" spans="1:21" ht="15" x14ac:dyDescent="0.25">
      <c r="A1" s="178"/>
      <c r="B1" s="178"/>
      <c r="C1" s="178"/>
      <c r="D1" s="178"/>
      <c r="E1" s="178"/>
      <c r="F1" s="178"/>
      <c r="G1" s="179"/>
      <c r="H1" s="179"/>
      <c r="I1" s="180" t="s">
        <v>309</v>
      </c>
      <c r="J1" s="180"/>
      <c r="K1" s="180"/>
      <c r="L1" s="181"/>
      <c r="M1" s="181"/>
      <c r="N1" s="181"/>
      <c r="O1" s="181"/>
      <c r="P1" s="182"/>
      <c r="Q1" s="183"/>
      <c r="R1" s="184"/>
      <c r="U1" s="179"/>
    </row>
    <row r="2" spans="1:21" x14ac:dyDescent="0.2">
      <c r="A2" s="178"/>
      <c r="B2" s="185"/>
      <c r="C2" s="185"/>
      <c r="D2" s="185"/>
      <c r="E2" s="185"/>
      <c r="F2" s="185"/>
      <c r="G2" s="186"/>
      <c r="H2" s="187"/>
      <c r="I2" s="188" t="s">
        <v>36</v>
      </c>
      <c r="J2" s="188"/>
      <c r="K2" s="189"/>
      <c r="L2" s="187"/>
      <c r="M2" s="187"/>
      <c r="N2" s="187"/>
      <c r="O2" s="187"/>
      <c r="P2" s="190"/>
      <c r="Q2" s="186"/>
      <c r="R2" s="183"/>
      <c r="U2" s="179"/>
    </row>
    <row r="3" spans="1:21" x14ac:dyDescent="0.2">
      <c r="A3" s="178"/>
      <c r="B3" s="185"/>
      <c r="C3" s="185"/>
      <c r="D3" s="185"/>
      <c r="E3" s="185"/>
      <c r="F3" s="185"/>
      <c r="G3" s="186"/>
      <c r="H3" s="187"/>
      <c r="I3" s="191" t="s">
        <v>124</v>
      </c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79"/>
    </row>
    <row r="4" spans="1:21" x14ac:dyDescent="0.2">
      <c r="A4" s="178"/>
      <c r="B4" s="185"/>
      <c r="C4" s="185"/>
      <c r="D4" s="185"/>
      <c r="E4" s="185"/>
      <c r="F4" s="185"/>
      <c r="G4" s="186"/>
      <c r="H4" s="187"/>
      <c r="I4" s="191" t="s">
        <v>34</v>
      </c>
      <c r="J4" s="191"/>
      <c r="K4" s="191"/>
      <c r="L4" s="191"/>
      <c r="M4" s="191"/>
      <c r="N4" s="191"/>
      <c r="O4" s="191"/>
      <c r="P4" s="191"/>
      <c r="Q4" s="192"/>
      <c r="R4" s="192"/>
      <c r="S4" s="192"/>
      <c r="T4" s="192"/>
      <c r="U4" s="179"/>
    </row>
    <row r="5" spans="1:21" x14ac:dyDescent="0.2">
      <c r="A5" s="178"/>
      <c r="B5" s="185"/>
      <c r="C5" s="185"/>
      <c r="D5" s="185"/>
      <c r="E5" s="185"/>
      <c r="F5" s="185"/>
      <c r="G5" s="186"/>
      <c r="H5" s="187"/>
      <c r="I5" s="187"/>
      <c r="J5" s="189"/>
      <c r="K5" s="189"/>
      <c r="L5" s="186"/>
      <c r="M5" s="186"/>
      <c r="N5" s="186"/>
      <c r="O5" s="186"/>
      <c r="P5" s="193"/>
      <c r="Q5" s="186"/>
      <c r="R5" s="183"/>
      <c r="S5" s="180"/>
      <c r="T5" s="180"/>
      <c r="U5" s="179"/>
    </row>
    <row r="6" spans="1:21" ht="15.75" x14ac:dyDescent="0.2">
      <c r="A6" s="194" t="s">
        <v>310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79"/>
    </row>
    <row r="7" spans="1:21" ht="15.75" x14ac:dyDescent="0.2">
      <c r="A7" s="196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8" t="s">
        <v>2</v>
      </c>
      <c r="U7" s="179"/>
    </row>
    <row r="8" spans="1:21" ht="22.5" x14ac:dyDescent="0.2">
      <c r="A8" s="178"/>
      <c r="B8" s="199" t="s">
        <v>42</v>
      </c>
      <c r="C8" s="199"/>
      <c r="D8" s="199"/>
      <c r="E8" s="199"/>
      <c r="F8" s="199"/>
      <c r="G8" s="200" t="s">
        <v>311</v>
      </c>
      <c r="H8" s="200" t="s">
        <v>282</v>
      </c>
      <c r="I8" s="200" t="s">
        <v>312</v>
      </c>
      <c r="J8" s="200" t="s">
        <v>313</v>
      </c>
      <c r="K8" s="201" t="s">
        <v>314</v>
      </c>
      <c r="L8" s="200" t="s">
        <v>315</v>
      </c>
      <c r="M8" s="200" t="s">
        <v>316</v>
      </c>
      <c r="N8" s="200" t="s">
        <v>317</v>
      </c>
      <c r="O8" s="200" t="s">
        <v>318</v>
      </c>
      <c r="P8" s="202">
        <v>2021</v>
      </c>
      <c r="Q8" s="202"/>
      <c r="R8" s="203"/>
      <c r="S8" s="202">
        <v>2022</v>
      </c>
      <c r="T8" s="202">
        <v>2023</v>
      </c>
      <c r="U8" s="204"/>
    </row>
    <row r="9" spans="1:21" x14ac:dyDescent="0.2">
      <c r="A9" s="205"/>
      <c r="B9" s="206" t="s">
        <v>319</v>
      </c>
      <c r="C9" s="206"/>
      <c r="D9" s="206"/>
      <c r="E9" s="206"/>
      <c r="F9" s="206"/>
      <c r="G9" s="207">
        <v>100</v>
      </c>
      <c r="H9" s="208">
        <v>1</v>
      </c>
      <c r="I9" s="208">
        <v>0</v>
      </c>
      <c r="J9" s="209">
        <v>0</v>
      </c>
      <c r="K9" s="210">
        <v>0</v>
      </c>
      <c r="L9" s="211">
        <v>2775100</v>
      </c>
      <c r="M9" s="211">
        <v>0</v>
      </c>
      <c r="N9" s="211">
        <v>0</v>
      </c>
      <c r="O9" s="211">
        <v>0</v>
      </c>
      <c r="P9" s="212">
        <f>P10+P15+P23+P32+P28</f>
        <v>3929614.95</v>
      </c>
      <c r="Q9" s="213" t="e">
        <f>Q10+Q15</f>
        <v>#REF!</v>
      </c>
      <c r="R9" s="213" t="e">
        <f>R10+R15</f>
        <v>#REF!</v>
      </c>
      <c r="S9" s="212">
        <f>S10+S15+S23+S32</f>
        <v>3988590</v>
      </c>
      <c r="T9" s="212">
        <f>T10+T15+T23+T32</f>
        <v>3991992</v>
      </c>
      <c r="U9" s="214" t="s">
        <v>320</v>
      </c>
    </row>
    <row r="10" spans="1:21" x14ac:dyDescent="0.2">
      <c r="A10" s="215"/>
      <c r="B10" s="216"/>
      <c r="C10" s="206" t="s">
        <v>321</v>
      </c>
      <c r="D10" s="206"/>
      <c r="E10" s="206"/>
      <c r="F10" s="206"/>
      <c r="G10" s="217">
        <v>102</v>
      </c>
      <c r="H10" s="218">
        <v>1</v>
      </c>
      <c r="I10" s="218">
        <v>2</v>
      </c>
      <c r="J10" s="219">
        <v>0</v>
      </c>
      <c r="K10" s="210">
        <v>0</v>
      </c>
      <c r="L10" s="220">
        <v>585600</v>
      </c>
      <c r="M10" s="211">
        <v>0</v>
      </c>
      <c r="N10" s="211">
        <v>0</v>
      </c>
      <c r="O10" s="221">
        <v>0</v>
      </c>
      <c r="P10" s="212">
        <f>P14</f>
        <v>968569.6</v>
      </c>
      <c r="Q10" s="213" t="e">
        <f t="shared" ref="Q10:T11" si="0">Q12</f>
        <v>#REF!</v>
      </c>
      <c r="R10" s="213" t="e">
        <f t="shared" si="0"/>
        <v>#REF!</v>
      </c>
      <c r="S10" s="212">
        <f t="shared" si="0"/>
        <v>969990</v>
      </c>
      <c r="T10" s="212">
        <f t="shared" si="0"/>
        <v>971292</v>
      </c>
      <c r="U10" s="214" t="s">
        <v>320</v>
      </c>
    </row>
    <row r="11" spans="1:21" ht="56.25" x14ac:dyDescent="0.2">
      <c r="A11" s="215"/>
      <c r="B11" s="216"/>
      <c r="C11" s="222"/>
      <c r="D11" s="223"/>
      <c r="E11" s="223"/>
      <c r="F11" s="223" t="s">
        <v>322</v>
      </c>
      <c r="G11" s="217"/>
      <c r="H11" s="218">
        <v>1</v>
      </c>
      <c r="I11" s="218">
        <v>2</v>
      </c>
      <c r="J11" s="219">
        <v>6700000000</v>
      </c>
      <c r="K11" s="210">
        <v>0</v>
      </c>
      <c r="L11" s="220">
        <v>585600</v>
      </c>
      <c r="M11" s="211">
        <v>0</v>
      </c>
      <c r="N11" s="211">
        <v>0</v>
      </c>
      <c r="O11" s="221">
        <v>0</v>
      </c>
      <c r="P11" s="212">
        <f>P13</f>
        <v>968569.6</v>
      </c>
      <c r="Q11" s="213" t="e">
        <f t="shared" si="0"/>
        <v>#REF!</v>
      </c>
      <c r="R11" s="213" t="e">
        <f t="shared" si="0"/>
        <v>#REF!</v>
      </c>
      <c r="S11" s="212">
        <f t="shared" si="0"/>
        <v>969990</v>
      </c>
      <c r="T11" s="212">
        <f t="shared" si="0"/>
        <v>971292</v>
      </c>
      <c r="U11" s="214"/>
    </row>
    <row r="12" spans="1:21" x14ac:dyDescent="0.2">
      <c r="A12" s="215"/>
      <c r="B12" s="224"/>
      <c r="C12" s="222"/>
      <c r="D12" s="225" t="s">
        <v>323</v>
      </c>
      <c r="E12" s="225"/>
      <c r="F12" s="225"/>
      <c r="G12" s="207">
        <v>102</v>
      </c>
      <c r="H12" s="226">
        <v>1</v>
      </c>
      <c r="I12" s="226">
        <v>2</v>
      </c>
      <c r="J12" s="227">
        <v>6710000000</v>
      </c>
      <c r="K12" s="228">
        <v>0</v>
      </c>
      <c r="L12" s="211">
        <v>585600</v>
      </c>
      <c r="M12" s="211">
        <v>0</v>
      </c>
      <c r="N12" s="211">
        <v>0</v>
      </c>
      <c r="O12" s="211">
        <v>0</v>
      </c>
      <c r="P12" s="229">
        <f>P14</f>
        <v>968569.6</v>
      </c>
      <c r="Q12" s="230" t="e">
        <f>Q13</f>
        <v>#REF!</v>
      </c>
      <c r="R12" s="230" t="e">
        <f>R13</f>
        <v>#REF!</v>
      </c>
      <c r="S12" s="229">
        <f>S14</f>
        <v>969990</v>
      </c>
      <c r="T12" s="229">
        <f>T14</f>
        <v>971292</v>
      </c>
      <c r="U12" s="214" t="s">
        <v>320</v>
      </c>
    </row>
    <row r="13" spans="1:21" x14ac:dyDescent="0.2">
      <c r="A13" s="215"/>
      <c r="B13" s="224"/>
      <c r="C13" s="223"/>
      <c r="D13" s="231"/>
      <c r="E13" s="225" t="s">
        <v>324</v>
      </c>
      <c r="F13" s="225"/>
      <c r="G13" s="207">
        <v>102</v>
      </c>
      <c r="H13" s="226">
        <v>1</v>
      </c>
      <c r="I13" s="226">
        <v>2</v>
      </c>
      <c r="J13" s="227">
        <v>6710010010</v>
      </c>
      <c r="K13" s="228">
        <v>0</v>
      </c>
      <c r="L13" s="211">
        <v>585600</v>
      </c>
      <c r="M13" s="211">
        <v>0</v>
      </c>
      <c r="N13" s="211">
        <v>0</v>
      </c>
      <c r="O13" s="211">
        <v>0</v>
      </c>
      <c r="P13" s="229">
        <f>P14</f>
        <v>968569.6</v>
      </c>
      <c r="Q13" s="230" t="e">
        <f>#REF!</f>
        <v>#REF!</v>
      </c>
      <c r="R13" s="230" t="e">
        <f>#REF!</f>
        <v>#REF!</v>
      </c>
      <c r="S13" s="229">
        <f>S14</f>
        <v>969990</v>
      </c>
      <c r="T13" s="229">
        <f>T14</f>
        <v>971292</v>
      </c>
      <c r="U13" s="214"/>
    </row>
    <row r="14" spans="1:21" ht="22.5" x14ac:dyDescent="0.2">
      <c r="A14" s="215"/>
      <c r="B14" s="224"/>
      <c r="C14" s="223"/>
      <c r="D14" s="231"/>
      <c r="E14" s="231"/>
      <c r="F14" s="232" t="s">
        <v>325</v>
      </c>
      <c r="G14" s="207">
        <v>102</v>
      </c>
      <c r="H14" s="226">
        <v>1</v>
      </c>
      <c r="I14" s="226">
        <v>2</v>
      </c>
      <c r="J14" s="227">
        <v>6710010010</v>
      </c>
      <c r="K14" s="228" t="s">
        <v>326</v>
      </c>
      <c r="L14" s="211">
        <v>585600</v>
      </c>
      <c r="M14" s="211">
        <v>0</v>
      </c>
      <c r="N14" s="211">
        <v>0</v>
      </c>
      <c r="O14" s="211">
        <v>0</v>
      </c>
      <c r="P14" s="229">
        <v>968569.6</v>
      </c>
      <c r="Q14" s="230">
        <v>764954</v>
      </c>
      <c r="R14" s="230">
        <v>764954</v>
      </c>
      <c r="S14" s="229">
        <v>969990</v>
      </c>
      <c r="T14" s="229">
        <v>971292</v>
      </c>
      <c r="U14" s="214"/>
    </row>
    <row r="15" spans="1:21" x14ac:dyDescent="0.2">
      <c r="A15" s="215"/>
      <c r="B15" s="216"/>
      <c r="C15" s="206" t="s">
        <v>327</v>
      </c>
      <c r="D15" s="206"/>
      <c r="E15" s="206"/>
      <c r="F15" s="206"/>
      <c r="G15" s="217">
        <v>104</v>
      </c>
      <c r="H15" s="218">
        <v>1</v>
      </c>
      <c r="I15" s="218">
        <v>4</v>
      </c>
      <c r="J15" s="219">
        <v>0</v>
      </c>
      <c r="K15" s="210">
        <v>0</v>
      </c>
      <c r="L15" s="220">
        <v>2189500</v>
      </c>
      <c r="M15" s="211">
        <v>0</v>
      </c>
      <c r="N15" s="211">
        <v>0</v>
      </c>
      <c r="O15" s="221">
        <v>0</v>
      </c>
      <c r="P15" s="212">
        <f>P16</f>
        <v>2903645.35</v>
      </c>
      <c r="Q15" s="213">
        <f t="shared" ref="P15:S16" si="1">Q17</f>
        <v>3074094</v>
      </c>
      <c r="R15" s="213">
        <f t="shared" si="1"/>
        <v>3074094</v>
      </c>
      <c r="S15" s="212">
        <f>S16</f>
        <v>2960900</v>
      </c>
      <c r="T15" s="212">
        <f>T17</f>
        <v>2962900</v>
      </c>
      <c r="U15" s="214" t="s">
        <v>320</v>
      </c>
    </row>
    <row r="16" spans="1:21" ht="56.25" x14ac:dyDescent="0.2">
      <c r="A16" s="215"/>
      <c r="B16" s="216"/>
      <c r="C16" s="222"/>
      <c r="D16" s="223"/>
      <c r="E16" s="223"/>
      <c r="F16" s="223" t="s">
        <v>322</v>
      </c>
      <c r="G16" s="217"/>
      <c r="H16" s="218">
        <v>1</v>
      </c>
      <c r="I16" s="218">
        <v>4</v>
      </c>
      <c r="J16" s="219">
        <v>6700000000</v>
      </c>
      <c r="K16" s="210">
        <v>0</v>
      </c>
      <c r="L16" s="220"/>
      <c r="M16" s="211"/>
      <c r="N16" s="211"/>
      <c r="O16" s="221"/>
      <c r="P16" s="212">
        <f t="shared" si="1"/>
        <v>2903645.35</v>
      </c>
      <c r="Q16" s="213">
        <f t="shared" si="1"/>
        <v>3074094</v>
      </c>
      <c r="R16" s="213">
        <f t="shared" si="1"/>
        <v>3074094</v>
      </c>
      <c r="S16" s="212">
        <f>S18</f>
        <v>2960900</v>
      </c>
      <c r="T16" s="212">
        <f>T18</f>
        <v>2962900</v>
      </c>
      <c r="U16" s="214"/>
    </row>
    <row r="17" spans="1:37" ht="35.25" customHeight="1" x14ac:dyDescent="0.2">
      <c r="A17" s="215"/>
      <c r="B17" s="224"/>
      <c r="C17" s="222"/>
      <c r="D17" s="225" t="s">
        <v>328</v>
      </c>
      <c r="E17" s="225"/>
      <c r="F17" s="225"/>
      <c r="G17" s="217">
        <v>104</v>
      </c>
      <c r="H17" s="233">
        <v>1</v>
      </c>
      <c r="I17" s="233">
        <v>4</v>
      </c>
      <c r="J17" s="227">
        <v>6710000000</v>
      </c>
      <c r="K17" s="228">
        <v>0</v>
      </c>
      <c r="L17" s="220">
        <v>2189500</v>
      </c>
      <c r="M17" s="211">
        <v>0</v>
      </c>
      <c r="N17" s="211">
        <v>0</v>
      </c>
      <c r="O17" s="221">
        <v>0</v>
      </c>
      <c r="P17" s="229">
        <f>P18</f>
        <v>2903645.35</v>
      </c>
      <c r="Q17" s="230">
        <f>Q18</f>
        <v>3074094</v>
      </c>
      <c r="R17" s="230">
        <f>R18</f>
        <v>3074094</v>
      </c>
      <c r="S17" s="229">
        <f>S18</f>
        <v>2960900</v>
      </c>
      <c r="T17" s="229">
        <f>T18</f>
        <v>2962900</v>
      </c>
      <c r="U17" s="214" t="s">
        <v>320</v>
      </c>
    </row>
    <row r="18" spans="1:37" ht="14.25" customHeight="1" x14ac:dyDescent="0.2">
      <c r="A18" s="215"/>
      <c r="B18" s="224"/>
      <c r="C18" s="223"/>
      <c r="D18" s="234"/>
      <c r="E18" s="225" t="s">
        <v>329</v>
      </c>
      <c r="F18" s="225"/>
      <c r="G18" s="217">
        <v>104</v>
      </c>
      <c r="H18" s="233">
        <v>1</v>
      </c>
      <c r="I18" s="233">
        <v>4</v>
      </c>
      <c r="J18" s="227">
        <v>6710010020</v>
      </c>
      <c r="K18" s="228">
        <v>0</v>
      </c>
      <c r="L18" s="220">
        <v>2189500</v>
      </c>
      <c r="M18" s="211">
        <v>0</v>
      </c>
      <c r="N18" s="211">
        <v>0</v>
      </c>
      <c r="O18" s="221">
        <v>0</v>
      </c>
      <c r="P18" s="229">
        <f>P19+P20+P21+P22</f>
        <v>2903645.35</v>
      </c>
      <c r="Q18" s="230">
        <f>Q19+Q20+Q21+Q22</f>
        <v>3074094</v>
      </c>
      <c r="R18" s="230">
        <f>R19+R20+R21+R22</f>
        <v>3074094</v>
      </c>
      <c r="S18" s="229">
        <f>S19+S20+S21+S22</f>
        <v>2960900</v>
      </c>
      <c r="T18" s="229">
        <f>T19+T20+T21+T22</f>
        <v>2962900</v>
      </c>
      <c r="U18" s="214" t="s">
        <v>320</v>
      </c>
    </row>
    <row r="19" spans="1:37" ht="21.75" customHeight="1" x14ac:dyDescent="0.2">
      <c r="A19" s="215"/>
      <c r="B19" s="224"/>
      <c r="C19" s="223"/>
      <c r="D19" s="231"/>
      <c r="E19" s="234"/>
      <c r="F19" s="232" t="s">
        <v>325</v>
      </c>
      <c r="G19" s="217">
        <v>104</v>
      </c>
      <c r="H19" s="233">
        <v>1</v>
      </c>
      <c r="I19" s="233">
        <v>4</v>
      </c>
      <c r="J19" s="227">
        <v>6710010020</v>
      </c>
      <c r="K19" s="228" t="s">
        <v>326</v>
      </c>
      <c r="L19" s="220">
        <v>1396500</v>
      </c>
      <c r="M19" s="211">
        <v>0</v>
      </c>
      <c r="N19" s="211">
        <v>0</v>
      </c>
      <c r="O19" s="221">
        <v>0</v>
      </c>
      <c r="P19" s="229">
        <v>2288970.35</v>
      </c>
      <c r="Q19" s="230">
        <v>1859130</v>
      </c>
      <c r="R19" s="230">
        <v>1859130</v>
      </c>
      <c r="S19" s="229">
        <v>2343600</v>
      </c>
      <c r="T19" s="229">
        <v>2343600</v>
      </c>
      <c r="U19" s="214" t="s">
        <v>320</v>
      </c>
    </row>
    <row r="20" spans="1:37" ht="21.75" customHeight="1" x14ac:dyDescent="0.2">
      <c r="A20" s="215"/>
      <c r="B20" s="224"/>
      <c r="C20" s="223"/>
      <c r="D20" s="231"/>
      <c r="E20" s="234"/>
      <c r="F20" s="232" t="s">
        <v>330</v>
      </c>
      <c r="G20" s="217">
        <v>104</v>
      </c>
      <c r="H20" s="233">
        <v>1</v>
      </c>
      <c r="I20" s="233">
        <v>4</v>
      </c>
      <c r="J20" s="227">
        <v>6710010020</v>
      </c>
      <c r="K20" s="228" t="s">
        <v>331</v>
      </c>
      <c r="L20" s="220">
        <v>721000</v>
      </c>
      <c r="M20" s="211">
        <v>0</v>
      </c>
      <c r="N20" s="211">
        <v>0</v>
      </c>
      <c r="O20" s="221">
        <v>0</v>
      </c>
      <c r="P20" s="229">
        <v>512375</v>
      </c>
      <c r="Q20" s="230">
        <v>1114980</v>
      </c>
      <c r="R20" s="230">
        <v>1114980</v>
      </c>
      <c r="S20" s="229">
        <v>515000</v>
      </c>
      <c r="T20" s="229">
        <v>517000</v>
      </c>
      <c r="U20" s="214" t="s">
        <v>320</v>
      </c>
    </row>
    <row r="21" spans="1:37" ht="14.25" customHeight="1" x14ac:dyDescent="0.2">
      <c r="A21" s="215"/>
      <c r="B21" s="224"/>
      <c r="C21" s="223"/>
      <c r="D21" s="231"/>
      <c r="E21" s="234"/>
      <c r="F21" s="232" t="s">
        <v>247</v>
      </c>
      <c r="G21" s="217">
        <v>104</v>
      </c>
      <c r="H21" s="233">
        <v>1</v>
      </c>
      <c r="I21" s="233">
        <v>4</v>
      </c>
      <c r="J21" s="235">
        <v>6710010020</v>
      </c>
      <c r="K21" s="228" t="s">
        <v>332</v>
      </c>
      <c r="L21" s="220">
        <v>37000</v>
      </c>
      <c r="M21" s="211">
        <v>0</v>
      </c>
      <c r="N21" s="211">
        <v>0</v>
      </c>
      <c r="O21" s="221">
        <v>0</v>
      </c>
      <c r="P21" s="229">
        <v>22300</v>
      </c>
      <c r="Q21" s="230">
        <v>19984</v>
      </c>
      <c r="R21" s="230">
        <v>19984</v>
      </c>
      <c r="S21" s="229">
        <v>22300</v>
      </c>
      <c r="T21" s="229">
        <v>22300</v>
      </c>
      <c r="U21" s="214" t="s">
        <v>320</v>
      </c>
    </row>
    <row r="22" spans="1:37" x14ac:dyDescent="0.2">
      <c r="A22" s="215"/>
      <c r="B22" s="224"/>
      <c r="C22" s="223"/>
      <c r="D22" s="231"/>
      <c r="E22" s="234"/>
      <c r="F22" s="232" t="s">
        <v>333</v>
      </c>
      <c r="G22" s="217">
        <v>104</v>
      </c>
      <c r="H22" s="233">
        <v>1</v>
      </c>
      <c r="I22" s="233">
        <v>4</v>
      </c>
      <c r="J22" s="235">
        <v>6710010020</v>
      </c>
      <c r="K22" s="228" t="s">
        <v>334</v>
      </c>
      <c r="L22" s="220">
        <v>35000</v>
      </c>
      <c r="M22" s="211">
        <v>0</v>
      </c>
      <c r="N22" s="211">
        <v>0</v>
      </c>
      <c r="O22" s="221">
        <v>0</v>
      </c>
      <c r="P22" s="229">
        <v>80000</v>
      </c>
      <c r="Q22" s="230">
        <v>80000</v>
      </c>
      <c r="R22" s="230">
        <v>80000</v>
      </c>
      <c r="S22" s="229">
        <v>80000</v>
      </c>
      <c r="T22" s="229">
        <v>80000</v>
      </c>
      <c r="U22" s="214" t="s">
        <v>320</v>
      </c>
    </row>
    <row r="23" spans="1:37" ht="38.25" customHeight="1" x14ac:dyDescent="0.2">
      <c r="A23" s="215"/>
      <c r="B23" s="224"/>
      <c r="C23" s="236" t="s">
        <v>289</v>
      </c>
      <c r="D23" s="237"/>
      <c r="E23" s="237"/>
      <c r="F23" s="237"/>
      <c r="G23" s="238"/>
      <c r="H23" s="218">
        <v>1</v>
      </c>
      <c r="I23" s="218">
        <v>6</v>
      </c>
      <c r="J23" s="239">
        <v>0</v>
      </c>
      <c r="K23" s="210">
        <v>0</v>
      </c>
      <c r="L23" s="240"/>
      <c r="M23" s="241"/>
      <c r="N23" s="241"/>
      <c r="O23" s="242"/>
      <c r="P23" s="212">
        <f>P27</f>
        <v>54800</v>
      </c>
      <c r="Q23" s="213"/>
      <c r="R23" s="213"/>
      <c r="S23" s="212">
        <f>S27</f>
        <v>54800</v>
      </c>
      <c r="T23" s="212">
        <f>T27</f>
        <v>54800</v>
      </c>
      <c r="U23" s="214"/>
    </row>
    <row r="24" spans="1:37" ht="45.75" customHeight="1" x14ac:dyDescent="0.2">
      <c r="A24" s="215"/>
      <c r="B24" s="243" t="s">
        <v>335</v>
      </c>
      <c r="C24" s="237"/>
      <c r="D24" s="237"/>
      <c r="E24" s="237"/>
      <c r="F24" s="237"/>
      <c r="G24" s="238"/>
      <c r="H24" s="218">
        <v>1</v>
      </c>
      <c r="I24" s="218">
        <v>6</v>
      </c>
      <c r="J24" s="239">
        <v>6700000000</v>
      </c>
      <c r="K24" s="210">
        <v>0</v>
      </c>
      <c r="L24" s="240"/>
      <c r="M24" s="241"/>
      <c r="N24" s="241"/>
      <c r="O24" s="242"/>
      <c r="P24" s="212">
        <f>P27</f>
        <v>54800</v>
      </c>
      <c r="Q24" s="213"/>
      <c r="R24" s="213"/>
      <c r="S24" s="212">
        <f>S27</f>
        <v>54800</v>
      </c>
      <c r="T24" s="212">
        <f>T27</f>
        <v>54800</v>
      </c>
      <c r="U24" s="214"/>
    </row>
    <row r="25" spans="1:37" ht="37.5" customHeight="1" x14ac:dyDescent="0.2">
      <c r="A25" s="215"/>
      <c r="B25" s="224"/>
      <c r="C25" s="244"/>
      <c r="D25" s="245" t="s">
        <v>336</v>
      </c>
      <c r="E25" s="246"/>
      <c r="F25" s="246"/>
      <c r="G25" s="217"/>
      <c r="H25" s="233">
        <v>1</v>
      </c>
      <c r="I25" s="233">
        <v>6</v>
      </c>
      <c r="J25" s="247">
        <v>6710000000</v>
      </c>
      <c r="K25" s="228">
        <v>0</v>
      </c>
      <c r="L25" s="220"/>
      <c r="M25" s="211"/>
      <c r="N25" s="211"/>
      <c r="O25" s="221"/>
      <c r="P25" s="229">
        <f>P27</f>
        <v>54800</v>
      </c>
      <c r="Q25" s="230"/>
      <c r="R25" s="230"/>
      <c r="S25" s="229">
        <f>S27</f>
        <v>54800</v>
      </c>
      <c r="T25" s="229">
        <f>T27</f>
        <v>54800</v>
      </c>
      <c r="U25" s="214"/>
    </row>
    <row r="26" spans="1:37" ht="35.25" customHeight="1" x14ac:dyDescent="0.2">
      <c r="A26" s="215"/>
      <c r="B26" s="224"/>
      <c r="C26" s="244"/>
      <c r="D26" s="248"/>
      <c r="E26" s="249"/>
      <c r="F26" s="250" t="s">
        <v>337</v>
      </c>
      <c r="G26" s="217"/>
      <c r="H26" s="233">
        <v>1</v>
      </c>
      <c r="I26" s="233">
        <v>6</v>
      </c>
      <c r="J26" s="247">
        <v>6710010080</v>
      </c>
      <c r="K26" s="228">
        <v>0</v>
      </c>
      <c r="L26" s="220"/>
      <c r="M26" s="211"/>
      <c r="N26" s="211"/>
      <c r="O26" s="221"/>
      <c r="P26" s="229">
        <f>P27</f>
        <v>54800</v>
      </c>
      <c r="Q26" s="230"/>
      <c r="R26" s="230"/>
      <c r="S26" s="229">
        <f>S27</f>
        <v>54800</v>
      </c>
      <c r="T26" s="229">
        <f>T27</f>
        <v>54800</v>
      </c>
      <c r="U26" s="214"/>
    </row>
    <row r="27" spans="1:37" x14ac:dyDescent="0.2">
      <c r="A27" s="215"/>
      <c r="B27" s="224"/>
      <c r="C27" s="244"/>
      <c r="D27" s="248"/>
      <c r="E27" s="249"/>
      <c r="F27" s="232" t="s">
        <v>247</v>
      </c>
      <c r="G27" s="217"/>
      <c r="H27" s="233">
        <v>1</v>
      </c>
      <c r="I27" s="233">
        <v>6</v>
      </c>
      <c r="J27" s="251">
        <v>6710010080</v>
      </c>
      <c r="K27" s="228">
        <v>540</v>
      </c>
      <c r="L27" s="220"/>
      <c r="M27" s="211"/>
      <c r="N27" s="211"/>
      <c r="O27" s="221"/>
      <c r="P27" s="229">
        <v>54800</v>
      </c>
      <c r="Q27" s="230">
        <v>53938</v>
      </c>
      <c r="R27" s="230">
        <v>53938</v>
      </c>
      <c r="S27" s="229">
        <v>54800</v>
      </c>
      <c r="T27" s="229">
        <v>54800</v>
      </c>
      <c r="U27" s="214"/>
      <c r="AK27" s="252"/>
    </row>
    <row r="28" spans="1:37" ht="23.25" customHeight="1" x14ac:dyDescent="0.2">
      <c r="A28" s="215"/>
      <c r="B28" s="224"/>
      <c r="C28" s="253" t="s">
        <v>338</v>
      </c>
      <c r="D28" s="254"/>
      <c r="E28" s="254"/>
      <c r="F28" s="254"/>
      <c r="G28" s="217"/>
      <c r="H28" s="218">
        <v>1</v>
      </c>
      <c r="I28" s="218">
        <v>7</v>
      </c>
      <c r="J28" s="239">
        <v>0</v>
      </c>
      <c r="K28" s="210">
        <v>0</v>
      </c>
      <c r="L28" s="240"/>
      <c r="M28" s="241"/>
      <c r="N28" s="241"/>
      <c r="O28" s="242"/>
      <c r="P28" s="212">
        <f>P31</f>
        <v>0</v>
      </c>
      <c r="Q28" s="213"/>
      <c r="R28" s="213"/>
      <c r="S28" s="212">
        <v>0</v>
      </c>
      <c r="T28" s="212">
        <v>0</v>
      </c>
      <c r="U28" s="214"/>
      <c r="AK28" s="252"/>
    </row>
    <row r="29" spans="1:37" x14ac:dyDescent="0.2">
      <c r="A29" s="215"/>
      <c r="B29" s="224"/>
      <c r="C29" s="244"/>
      <c r="D29" s="248"/>
      <c r="E29" s="249"/>
      <c r="F29" s="232" t="s">
        <v>339</v>
      </c>
      <c r="G29" s="217"/>
      <c r="H29" s="233">
        <v>1</v>
      </c>
      <c r="I29" s="218">
        <v>7</v>
      </c>
      <c r="J29" s="255">
        <v>7700000000</v>
      </c>
      <c r="K29" s="228">
        <v>0</v>
      </c>
      <c r="L29" s="220"/>
      <c r="M29" s="211"/>
      <c r="N29" s="211"/>
      <c r="O29" s="221"/>
      <c r="P29" s="229">
        <f>P31</f>
        <v>0</v>
      </c>
      <c r="Q29" s="230"/>
      <c r="R29" s="230"/>
      <c r="S29" s="229">
        <v>0</v>
      </c>
      <c r="T29" s="229">
        <v>0</v>
      </c>
      <c r="U29" s="214"/>
      <c r="AK29" s="252"/>
    </row>
    <row r="30" spans="1:37" ht="22.5" x14ac:dyDescent="0.2">
      <c r="A30" s="215"/>
      <c r="B30" s="224"/>
      <c r="C30" s="244"/>
      <c r="D30" s="248"/>
      <c r="E30" s="249"/>
      <c r="F30" s="232" t="s">
        <v>338</v>
      </c>
      <c r="G30" s="217"/>
      <c r="H30" s="233">
        <v>1</v>
      </c>
      <c r="I30" s="218">
        <v>7</v>
      </c>
      <c r="J30" s="255">
        <v>7700010050</v>
      </c>
      <c r="K30" s="228">
        <v>0</v>
      </c>
      <c r="L30" s="220"/>
      <c r="M30" s="211"/>
      <c r="N30" s="211"/>
      <c r="O30" s="221"/>
      <c r="P30" s="229">
        <v>0</v>
      </c>
      <c r="Q30" s="230"/>
      <c r="R30" s="230"/>
      <c r="S30" s="229">
        <v>0</v>
      </c>
      <c r="T30" s="229">
        <v>0</v>
      </c>
      <c r="U30" s="214"/>
      <c r="AK30" s="252"/>
    </row>
    <row r="31" spans="1:37" x14ac:dyDescent="0.2">
      <c r="A31" s="215"/>
      <c r="B31" s="224"/>
      <c r="C31" s="244"/>
      <c r="D31" s="248"/>
      <c r="E31" s="249"/>
      <c r="F31" s="232" t="s">
        <v>340</v>
      </c>
      <c r="G31" s="217"/>
      <c r="H31" s="233">
        <v>1</v>
      </c>
      <c r="I31" s="218">
        <v>7</v>
      </c>
      <c r="J31" s="255">
        <v>7700010050</v>
      </c>
      <c r="K31" s="228">
        <v>880</v>
      </c>
      <c r="L31" s="220"/>
      <c r="M31" s="211"/>
      <c r="N31" s="211"/>
      <c r="O31" s="221"/>
      <c r="P31" s="229">
        <v>0</v>
      </c>
      <c r="Q31" s="230"/>
      <c r="R31" s="230"/>
      <c r="S31" s="229">
        <v>0</v>
      </c>
      <c r="T31" s="229">
        <v>0</v>
      </c>
      <c r="U31" s="214"/>
      <c r="AK31" s="252"/>
    </row>
    <row r="32" spans="1:37" x14ac:dyDescent="0.2">
      <c r="A32" s="215"/>
      <c r="B32" s="224"/>
      <c r="C32" s="256" t="s">
        <v>290</v>
      </c>
      <c r="D32" s="256"/>
      <c r="E32" s="256"/>
      <c r="F32" s="256"/>
      <c r="G32" s="238"/>
      <c r="H32" s="218">
        <v>1</v>
      </c>
      <c r="I32" s="218">
        <v>13</v>
      </c>
      <c r="J32" s="239">
        <v>0</v>
      </c>
      <c r="K32" s="210">
        <v>0</v>
      </c>
      <c r="L32" s="240"/>
      <c r="M32" s="241"/>
      <c r="N32" s="241"/>
      <c r="O32" s="242"/>
      <c r="P32" s="212">
        <f>P33</f>
        <v>2600</v>
      </c>
      <c r="Q32" s="213"/>
      <c r="R32" s="213"/>
      <c r="S32" s="212">
        <v>2900</v>
      </c>
      <c r="T32" s="212">
        <f>T35</f>
        <v>3000</v>
      </c>
      <c r="U32" s="214"/>
      <c r="AK32" s="252"/>
    </row>
    <row r="33" spans="1:37" ht="22.5" x14ac:dyDescent="0.2">
      <c r="A33" s="215"/>
      <c r="B33" s="224"/>
      <c r="C33" s="223"/>
      <c r="D33" s="231"/>
      <c r="E33" s="231"/>
      <c r="F33" s="257" t="s">
        <v>341</v>
      </c>
      <c r="G33" s="217"/>
      <c r="H33" s="233">
        <v>1</v>
      </c>
      <c r="I33" s="233">
        <v>13</v>
      </c>
      <c r="J33" s="255">
        <v>7700000000</v>
      </c>
      <c r="K33" s="228">
        <v>0</v>
      </c>
      <c r="L33" s="220"/>
      <c r="M33" s="211"/>
      <c r="N33" s="211"/>
      <c r="O33" s="221"/>
      <c r="P33" s="229">
        <f>P34</f>
        <v>2600</v>
      </c>
      <c r="Q33" s="230"/>
      <c r="R33" s="230"/>
      <c r="S33" s="229">
        <v>2900</v>
      </c>
      <c r="T33" s="229">
        <v>3000</v>
      </c>
      <c r="U33" s="214"/>
      <c r="AK33" s="252"/>
    </row>
    <row r="34" spans="1:37" ht="22.5" x14ac:dyDescent="0.2">
      <c r="A34" s="215"/>
      <c r="B34" s="224"/>
      <c r="C34" s="223"/>
      <c r="D34" s="231"/>
      <c r="E34" s="231"/>
      <c r="F34" s="257" t="s">
        <v>342</v>
      </c>
      <c r="G34" s="217"/>
      <c r="H34" s="233">
        <v>1</v>
      </c>
      <c r="I34" s="233">
        <v>13</v>
      </c>
      <c r="J34" s="255">
        <v>7700095100</v>
      </c>
      <c r="K34" s="228">
        <v>0</v>
      </c>
      <c r="L34" s="220"/>
      <c r="M34" s="211"/>
      <c r="N34" s="211"/>
      <c r="O34" s="221"/>
      <c r="P34" s="229">
        <f>P35</f>
        <v>2600</v>
      </c>
      <c r="Q34" s="230"/>
      <c r="R34" s="230"/>
      <c r="S34" s="229">
        <v>2900</v>
      </c>
      <c r="T34" s="229">
        <v>3000</v>
      </c>
      <c r="U34" s="214"/>
      <c r="AK34" s="252"/>
    </row>
    <row r="35" spans="1:37" x14ac:dyDescent="0.2">
      <c r="A35" s="215"/>
      <c r="B35" s="224"/>
      <c r="C35" s="223"/>
      <c r="D35" s="231"/>
      <c r="E35" s="231"/>
      <c r="F35" s="257" t="s">
        <v>343</v>
      </c>
      <c r="G35" s="217"/>
      <c r="H35" s="233">
        <v>1</v>
      </c>
      <c r="I35" s="233">
        <v>13</v>
      </c>
      <c r="J35" s="255">
        <v>7700095100</v>
      </c>
      <c r="K35" s="228">
        <v>850</v>
      </c>
      <c r="L35" s="220"/>
      <c r="M35" s="211"/>
      <c r="N35" s="211"/>
      <c r="O35" s="221"/>
      <c r="P35" s="229">
        <v>2600</v>
      </c>
      <c r="Q35" s="230"/>
      <c r="R35" s="230"/>
      <c r="S35" s="229">
        <v>2900</v>
      </c>
      <c r="T35" s="229">
        <v>3000</v>
      </c>
      <c r="U35" s="214"/>
    </row>
    <row r="36" spans="1:37" ht="14.25" customHeight="1" x14ac:dyDescent="0.2">
      <c r="A36" s="215"/>
      <c r="B36" s="258" t="s">
        <v>291</v>
      </c>
      <c r="C36" s="258"/>
      <c r="D36" s="258"/>
      <c r="E36" s="258"/>
      <c r="F36" s="258"/>
      <c r="G36" s="217">
        <v>200</v>
      </c>
      <c r="H36" s="218">
        <v>2</v>
      </c>
      <c r="I36" s="218">
        <v>0</v>
      </c>
      <c r="J36" s="219">
        <v>0</v>
      </c>
      <c r="K36" s="210">
        <v>0</v>
      </c>
      <c r="L36" s="220">
        <v>167500</v>
      </c>
      <c r="M36" s="211">
        <v>0</v>
      </c>
      <c r="N36" s="211">
        <v>0</v>
      </c>
      <c r="O36" s="221">
        <v>0</v>
      </c>
      <c r="P36" s="212">
        <f>P37</f>
        <v>254900</v>
      </c>
      <c r="Q36" s="213">
        <f>Q37</f>
        <v>237615.33</v>
      </c>
      <c r="R36" s="213">
        <f>R37</f>
        <v>237615.33</v>
      </c>
      <c r="S36" s="212">
        <f>S37</f>
        <v>257600</v>
      </c>
      <c r="T36" s="212">
        <f>T37</f>
        <v>267800</v>
      </c>
      <c r="U36" s="214" t="s">
        <v>320</v>
      </c>
    </row>
    <row r="37" spans="1:37" ht="16.5" customHeight="1" x14ac:dyDescent="0.2">
      <c r="A37" s="215"/>
      <c r="B37" s="216"/>
      <c r="C37" s="259" t="s">
        <v>292</v>
      </c>
      <c r="D37" s="259"/>
      <c r="E37" s="259"/>
      <c r="F37" s="259"/>
      <c r="G37" s="260">
        <v>203</v>
      </c>
      <c r="H37" s="261">
        <v>2</v>
      </c>
      <c r="I37" s="261">
        <v>3</v>
      </c>
      <c r="J37" s="262">
        <v>0</v>
      </c>
      <c r="K37" s="263">
        <v>0</v>
      </c>
      <c r="L37" s="264">
        <v>167500</v>
      </c>
      <c r="M37" s="265">
        <v>0</v>
      </c>
      <c r="N37" s="265">
        <v>0</v>
      </c>
      <c r="O37" s="266">
        <v>0</v>
      </c>
      <c r="P37" s="212">
        <f>P39</f>
        <v>254900</v>
      </c>
      <c r="Q37" s="213">
        <f>Q39</f>
        <v>237615.33</v>
      </c>
      <c r="R37" s="213">
        <f>R39</f>
        <v>237615.33</v>
      </c>
      <c r="S37" s="212">
        <f>S39</f>
        <v>257600</v>
      </c>
      <c r="T37" s="212">
        <f>T39</f>
        <v>267800</v>
      </c>
      <c r="U37" s="214" t="s">
        <v>320</v>
      </c>
    </row>
    <row r="38" spans="1:37" ht="57" customHeight="1" x14ac:dyDescent="0.2">
      <c r="A38" s="215"/>
      <c r="B38" s="216"/>
      <c r="C38" s="267"/>
      <c r="D38" s="268"/>
      <c r="E38" s="268"/>
      <c r="F38" s="268" t="s">
        <v>322</v>
      </c>
      <c r="G38" s="260"/>
      <c r="H38" s="261">
        <v>2</v>
      </c>
      <c r="I38" s="261">
        <v>3</v>
      </c>
      <c r="J38" s="219">
        <v>6700000000</v>
      </c>
      <c r="K38" s="263">
        <v>0</v>
      </c>
      <c r="L38" s="264"/>
      <c r="M38" s="265"/>
      <c r="N38" s="265"/>
      <c r="O38" s="266"/>
      <c r="P38" s="212">
        <f>P40</f>
        <v>254900</v>
      </c>
      <c r="Q38" s="213">
        <f>Q40</f>
        <v>237615.33</v>
      </c>
      <c r="R38" s="213">
        <f>R40</f>
        <v>237615.33</v>
      </c>
      <c r="S38" s="212">
        <f>S41+S42</f>
        <v>257600</v>
      </c>
      <c r="T38" s="212">
        <f>T40</f>
        <v>267800</v>
      </c>
      <c r="U38" s="214"/>
    </row>
    <row r="39" spans="1:37" ht="22.5" customHeight="1" x14ac:dyDescent="0.2">
      <c r="A39" s="215"/>
      <c r="B39" s="224"/>
      <c r="C39" s="267"/>
      <c r="D39" s="269" t="s">
        <v>344</v>
      </c>
      <c r="E39" s="269"/>
      <c r="F39" s="269"/>
      <c r="G39" s="270">
        <v>203</v>
      </c>
      <c r="H39" s="271">
        <v>2</v>
      </c>
      <c r="I39" s="271">
        <v>3</v>
      </c>
      <c r="J39" s="227">
        <v>6720000000</v>
      </c>
      <c r="K39" s="272">
        <v>0</v>
      </c>
      <c r="L39" s="265">
        <v>167500</v>
      </c>
      <c r="M39" s="265">
        <v>0</v>
      </c>
      <c r="N39" s="265">
        <v>0</v>
      </c>
      <c r="O39" s="265">
        <v>0</v>
      </c>
      <c r="P39" s="229">
        <f>P40</f>
        <v>254900</v>
      </c>
      <c r="Q39" s="230">
        <f>Q40</f>
        <v>237615.33</v>
      </c>
      <c r="R39" s="230">
        <f>R40</f>
        <v>237615.33</v>
      </c>
      <c r="S39" s="229">
        <f>S40</f>
        <v>257600</v>
      </c>
      <c r="T39" s="229">
        <f>T40</f>
        <v>267800</v>
      </c>
      <c r="U39" s="214" t="s">
        <v>320</v>
      </c>
    </row>
    <row r="40" spans="1:37" ht="27" customHeight="1" x14ac:dyDescent="0.2">
      <c r="A40" s="215"/>
      <c r="B40" s="224"/>
      <c r="C40" s="268"/>
      <c r="D40" s="273"/>
      <c r="E40" s="269" t="s">
        <v>345</v>
      </c>
      <c r="F40" s="269"/>
      <c r="G40" s="270">
        <v>203</v>
      </c>
      <c r="H40" s="271">
        <v>2</v>
      </c>
      <c r="I40" s="271">
        <v>3</v>
      </c>
      <c r="J40" s="227">
        <v>6720051180</v>
      </c>
      <c r="K40" s="272">
        <v>0</v>
      </c>
      <c r="L40" s="265">
        <v>167500</v>
      </c>
      <c r="M40" s="265">
        <v>0</v>
      </c>
      <c r="N40" s="265">
        <v>0</v>
      </c>
      <c r="O40" s="265">
        <v>0</v>
      </c>
      <c r="P40" s="229">
        <f>P41+P42</f>
        <v>254900</v>
      </c>
      <c r="Q40" s="230">
        <f>Q41+Q42</f>
        <v>237615.33</v>
      </c>
      <c r="R40" s="230">
        <f>R41+R42</f>
        <v>237615.33</v>
      </c>
      <c r="S40" s="229">
        <f>S41+S42</f>
        <v>257600</v>
      </c>
      <c r="T40" s="229">
        <f>T41+T42</f>
        <v>267800</v>
      </c>
      <c r="U40" s="214" t="s">
        <v>320</v>
      </c>
    </row>
    <row r="41" spans="1:37" ht="24" customHeight="1" x14ac:dyDescent="0.2">
      <c r="A41" s="215"/>
      <c r="B41" s="224"/>
      <c r="C41" s="268"/>
      <c r="D41" s="273"/>
      <c r="E41" s="274"/>
      <c r="F41" s="275" t="s">
        <v>325</v>
      </c>
      <c r="G41" s="260">
        <v>203</v>
      </c>
      <c r="H41" s="276">
        <v>2</v>
      </c>
      <c r="I41" s="276">
        <v>3</v>
      </c>
      <c r="J41" s="227">
        <v>6720051180</v>
      </c>
      <c r="K41" s="272" t="s">
        <v>326</v>
      </c>
      <c r="L41" s="264">
        <v>146900</v>
      </c>
      <c r="M41" s="265">
        <v>0</v>
      </c>
      <c r="N41" s="265">
        <v>0</v>
      </c>
      <c r="O41" s="266">
        <v>0</v>
      </c>
      <c r="P41" s="229">
        <v>242039.2</v>
      </c>
      <c r="Q41" s="230">
        <v>230149.33</v>
      </c>
      <c r="R41" s="230">
        <v>230149.33</v>
      </c>
      <c r="S41" s="229">
        <v>243474</v>
      </c>
      <c r="T41" s="229">
        <v>246078</v>
      </c>
      <c r="U41" s="214" t="s">
        <v>320</v>
      </c>
    </row>
    <row r="42" spans="1:37" ht="21.75" customHeight="1" x14ac:dyDescent="0.2">
      <c r="A42" s="215"/>
      <c r="B42" s="224"/>
      <c r="C42" s="268"/>
      <c r="D42" s="273"/>
      <c r="E42" s="274"/>
      <c r="F42" s="275" t="s">
        <v>330</v>
      </c>
      <c r="G42" s="260">
        <v>203</v>
      </c>
      <c r="H42" s="276">
        <v>2</v>
      </c>
      <c r="I42" s="276">
        <v>3</v>
      </c>
      <c r="J42" s="227">
        <v>6720051180</v>
      </c>
      <c r="K42" s="272" t="s">
        <v>331</v>
      </c>
      <c r="L42" s="264">
        <v>20600</v>
      </c>
      <c r="M42" s="265">
        <v>0</v>
      </c>
      <c r="N42" s="265">
        <v>0</v>
      </c>
      <c r="O42" s="266">
        <v>0</v>
      </c>
      <c r="P42" s="229">
        <v>12860.8</v>
      </c>
      <c r="Q42" s="230">
        <v>7466</v>
      </c>
      <c r="R42" s="230">
        <v>7466</v>
      </c>
      <c r="S42" s="229">
        <v>14126</v>
      </c>
      <c r="T42" s="229">
        <v>21722</v>
      </c>
      <c r="U42" s="214" t="s">
        <v>320</v>
      </c>
    </row>
    <row r="43" spans="1:37" ht="21.75" customHeight="1" x14ac:dyDescent="0.2">
      <c r="A43" s="215"/>
      <c r="B43" s="258" t="s">
        <v>293</v>
      </c>
      <c r="C43" s="258"/>
      <c r="D43" s="258"/>
      <c r="E43" s="258"/>
      <c r="F43" s="258"/>
      <c r="G43" s="217">
        <v>300</v>
      </c>
      <c r="H43" s="218">
        <v>3</v>
      </c>
      <c r="I43" s="218">
        <v>0</v>
      </c>
      <c r="J43" s="219">
        <v>0</v>
      </c>
      <c r="K43" s="210">
        <v>0</v>
      </c>
      <c r="L43" s="220">
        <v>126000</v>
      </c>
      <c r="M43" s="211">
        <v>0</v>
      </c>
      <c r="N43" s="211">
        <v>0</v>
      </c>
      <c r="O43" s="221">
        <v>0</v>
      </c>
      <c r="P43" s="212">
        <f>P44+P49</f>
        <v>420300</v>
      </c>
      <c r="Q43" s="213" t="e">
        <f>#REF!+Q44+Q49</f>
        <v>#REF!</v>
      </c>
      <c r="R43" s="213" t="e">
        <f>#REF!+R44+R49</f>
        <v>#REF!</v>
      </c>
      <c r="S43" s="212">
        <f>S44+S49</f>
        <v>420300</v>
      </c>
      <c r="T43" s="212">
        <f>T44+T49</f>
        <v>420600</v>
      </c>
      <c r="U43" s="214" t="s">
        <v>320</v>
      </c>
    </row>
    <row r="44" spans="1:37" ht="14.25" customHeight="1" x14ac:dyDescent="0.2">
      <c r="A44" s="215"/>
      <c r="B44" s="216"/>
      <c r="C44" s="206" t="s">
        <v>294</v>
      </c>
      <c r="D44" s="206"/>
      <c r="E44" s="206"/>
      <c r="F44" s="206"/>
      <c r="G44" s="207">
        <v>310</v>
      </c>
      <c r="H44" s="208">
        <v>3</v>
      </c>
      <c r="I44" s="208">
        <v>10</v>
      </c>
      <c r="J44" s="209">
        <v>0</v>
      </c>
      <c r="K44" s="210">
        <v>0</v>
      </c>
      <c r="L44" s="211">
        <v>95400</v>
      </c>
      <c r="M44" s="211">
        <v>0</v>
      </c>
      <c r="N44" s="211">
        <v>0</v>
      </c>
      <c r="O44" s="211">
        <v>0</v>
      </c>
      <c r="P44" s="212">
        <f t="shared" ref="P44:T45" si="2">P46</f>
        <v>390300</v>
      </c>
      <c r="Q44" s="213" t="e">
        <f t="shared" si="2"/>
        <v>#REF!</v>
      </c>
      <c r="R44" s="213" t="e">
        <f t="shared" si="2"/>
        <v>#REF!</v>
      </c>
      <c r="S44" s="212">
        <f t="shared" si="2"/>
        <v>390300</v>
      </c>
      <c r="T44" s="212">
        <f t="shared" si="2"/>
        <v>390600</v>
      </c>
      <c r="U44" s="214" t="s">
        <v>320</v>
      </c>
    </row>
    <row r="45" spans="1:37" ht="55.5" customHeight="1" x14ac:dyDescent="0.2">
      <c r="A45" s="215"/>
      <c r="B45" s="216"/>
      <c r="C45" s="223"/>
      <c r="D45" s="223"/>
      <c r="E45" s="223"/>
      <c r="F45" s="223" t="s">
        <v>322</v>
      </c>
      <c r="G45" s="207"/>
      <c r="H45" s="208">
        <v>3</v>
      </c>
      <c r="I45" s="208">
        <v>10</v>
      </c>
      <c r="J45" s="219">
        <v>6700000000</v>
      </c>
      <c r="K45" s="210">
        <v>0</v>
      </c>
      <c r="L45" s="211"/>
      <c r="M45" s="211"/>
      <c r="N45" s="211"/>
      <c r="O45" s="211"/>
      <c r="P45" s="212">
        <f t="shared" si="2"/>
        <v>390300</v>
      </c>
      <c r="Q45" s="213" t="e">
        <f t="shared" si="2"/>
        <v>#REF!</v>
      </c>
      <c r="R45" s="213" t="e">
        <f t="shared" si="2"/>
        <v>#REF!</v>
      </c>
      <c r="S45" s="212">
        <f t="shared" si="2"/>
        <v>390300</v>
      </c>
      <c r="T45" s="212">
        <f t="shared" si="2"/>
        <v>390600</v>
      </c>
      <c r="U45" s="214"/>
    </row>
    <row r="46" spans="1:37" ht="36" customHeight="1" x14ac:dyDescent="0.2">
      <c r="A46" s="215"/>
      <c r="B46" s="224"/>
      <c r="C46" s="223"/>
      <c r="D46" s="225" t="s">
        <v>346</v>
      </c>
      <c r="E46" s="225"/>
      <c r="F46" s="225"/>
      <c r="G46" s="207">
        <v>310</v>
      </c>
      <c r="H46" s="226">
        <v>3</v>
      </c>
      <c r="I46" s="226">
        <v>10</v>
      </c>
      <c r="J46" s="227">
        <v>6730000000</v>
      </c>
      <c r="K46" s="228">
        <v>0</v>
      </c>
      <c r="L46" s="211">
        <v>95400</v>
      </c>
      <c r="M46" s="211">
        <v>0</v>
      </c>
      <c r="N46" s="211">
        <v>0</v>
      </c>
      <c r="O46" s="211">
        <v>0</v>
      </c>
      <c r="P46" s="229">
        <f>P47</f>
        <v>390300</v>
      </c>
      <c r="Q46" s="230" t="e">
        <f>Q47</f>
        <v>#REF!</v>
      </c>
      <c r="R46" s="230" t="e">
        <f>R47</f>
        <v>#REF!</v>
      </c>
      <c r="S46" s="229">
        <f>S47</f>
        <v>390300</v>
      </c>
      <c r="T46" s="229">
        <f>T47</f>
        <v>390600</v>
      </c>
      <c r="U46" s="214" t="s">
        <v>320</v>
      </c>
    </row>
    <row r="47" spans="1:37" ht="34.5" customHeight="1" x14ac:dyDescent="0.2">
      <c r="A47" s="215"/>
      <c r="B47" s="224"/>
      <c r="C47" s="223"/>
      <c r="D47" s="234"/>
      <c r="E47" s="225" t="s">
        <v>347</v>
      </c>
      <c r="F47" s="225"/>
      <c r="G47" s="217">
        <v>310</v>
      </c>
      <c r="H47" s="226">
        <v>3</v>
      </c>
      <c r="I47" s="226">
        <v>10</v>
      </c>
      <c r="J47" s="227">
        <v>6730095020</v>
      </c>
      <c r="K47" s="228">
        <v>0</v>
      </c>
      <c r="L47" s="211">
        <v>95400</v>
      </c>
      <c r="M47" s="211">
        <v>0</v>
      </c>
      <c r="N47" s="211">
        <v>0</v>
      </c>
      <c r="O47" s="211">
        <v>0</v>
      </c>
      <c r="P47" s="229">
        <f>P48</f>
        <v>390300</v>
      </c>
      <c r="Q47" s="230" t="e">
        <f>#REF!+Q48</f>
        <v>#REF!</v>
      </c>
      <c r="R47" s="230" t="e">
        <f>#REF!+R48</f>
        <v>#REF!</v>
      </c>
      <c r="S47" s="229">
        <f>S48</f>
        <v>390300</v>
      </c>
      <c r="T47" s="229">
        <f>T48</f>
        <v>390600</v>
      </c>
      <c r="U47" s="214" t="s">
        <v>320</v>
      </c>
    </row>
    <row r="48" spans="1:37" ht="21.75" customHeight="1" x14ac:dyDescent="0.2">
      <c r="A48" s="215"/>
      <c r="B48" s="224"/>
      <c r="C48" s="223"/>
      <c r="D48" s="231"/>
      <c r="E48" s="234"/>
      <c r="F48" s="232" t="s">
        <v>330</v>
      </c>
      <c r="G48" s="217">
        <v>310</v>
      </c>
      <c r="H48" s="233">
        <v>3</v>
      </c>
      <c r="I48" s="233">
        <v>10</v>
      </c>
      <c r="J48" s="227">
        <v>6730095020</v>
      </c>
      <c r="K48" s="228" t="s">
        <v>331</v>
      </c>
      <c r="L48" s="220">
        <v>85000</v>
      </c>
      <c r="M48" s="211">
        <v>0</v>
      </c>
      <c r="N48" s="211">
        <v>0</v>
      </c>
      <c r="O48" s="221">
        <v>0</v>
      </c>
      <c r="P48" s="229">
        <v>390300</v>
      </c>
      <c r="Q48" s="230">
        <v>390300</v>
      </c>
      <c r="R48" s="230">
        <v>390300</v>
      </c>
      <c r="S48" s="229">
        <v>390300</v>
      </c>
      <c r="T48" s="229">
        <v>390600</v>
      </c>
      <c r="U48" s="214" t="s">
        <v>320</v>
      </c>
    </row>
    <row r="49" spans="1:21" x14ac:dyDescent="0.2">
      <c r="A49" s="215"/>
      <c r="B49" s="224"/>
      <c r="C49" s="277" t="s">
        <v>295</v>
      </c>
      <c r="D49" s="278"/>
      <c r="E49" s="278"/>
      <c r="F49" s="279"/>
      <c r="G49" s="238"/>
      <c r="H49" s="218">
        <v>3</v>
      </c>
      <c r="I49" s="218">
        <v>14</v>
      </c>
      <c r="J49" s="219">
        <v>0</v>
      </c>
      <c r="K49" s="210">
        <v>0</v>
      </c>
      <c r="L49" s="240"/>
      <c r="M49" s="241"/>
      <c r="N49" s="241"/>
      <c r="O49" s="242"/>
      <c r="P49" s="212">
        <f t="shared" ref="P49:T50" si="3">P51</f>
        <v>30000</v>
      </c>
      <c r="Q49" s="213">
        <f t="shared" si="3"/>
        <v>0</v>
      </c>
      <c r="R49" s="213">
        <f t="shared" si="3"/>
        <v>0</v>
      </c>
      <c r="S49" s="212">
        <f t="shared" si="3"/>
        <v>30000</v>
      </c>
      <c r="T49" s="212">
        <f t="shared" si="3"/>
        <v>30000</v>
      </c>
      <c r="U49" s="214"/>
    </row>
    <row r="50" spans="1:21" ht="56.25" x14ac:dyDescent="0.2">
      <c r="A50" s="215"/>
      <c r="B50" s="224"/>
      <c r="C50" s="280"/>
      <c r="D50" s="280"/>
      <c r="E50" s="280"/>
      <c r="F50" s="223" t="s">
        <v>322</v>
      </c>
      <c r="G50" s="238"/>
      <c r="H50" s="218">
        <v>3</v>
      </c>
      <c r="I50" s="218">
        <v>14</v>
      </c>
      <c r="J50" s="219">
        <v>6700000000</v>
      </c>
      <c r="K50" s="210">
        <v>0</v>
      </c>
      <c r="L50" s="240"/>
      <c r="M50" s="241"/>
      <c r="N50" s="241"/>
      <c r="O50" s="242"/>
      <c r="P50" s="212">
        <f t="shared" si="3"/>
        <v>30000</v>
      </c>
      <c r="Q50" s="213">
        <f t="shared" si="3"/>
        <v>0</v>
      </c>
      <c r="R50" s="213">
        <f t="shared" si="3"/>
        <v>0</v>
      </c>
      <c r="S50" s="212">
        <f t="shared" si="3"/>
        <v>30000</v>
      </c>
      <c r="T50" s="212">
        <f t="shared" si="3"/>
        <v>30000</v>
      </c>
      <c r="U50" s="214"/>
    </row>
    <row r="51" spans="1:21" ht="33.75" x14ac:dyDescent="0.2">
      <c r="A51" s="215"/>
      <c r="B51" s="224"/>
      <c r="C51" s="244"/>
      <c r="D51" s="248"/>
      <c r="E51" s="249"/>
      <c r="F51" s="281" t="s">
        <v>348</v>
      </c>
      <c r="G51" s="207"/>
      <c r="H51" s="226">
        <v>3</v>
      </c>
      <c r="I51" s="226">
        <v>14</v>
      </c>
      <c r="J51" s="227">
        <v>6740000000</v>
      </c>
      <c r="K51" s="228">
        <v>0</v>
      </c>
      <c r="L51" s="211"/>
      <c r="M51" s="211"/>
      <c r="N51" s="211"/>
      <c r="O51" s="211"/>
      <c r="P51" s="229">
        <f t="shared" ref="P51:T52" si="4">P52</f>
        <v>30000</v>
      </c>
      <c r="Q51" s="230">
        <f t="shared" si="4"/>
        <v>0</v>
      </c>
      <c r="R51" s="230">
        <f t="shared" si="4"/>
        <v>0</v>
      </c>
      <c r="S51" s="229">
        <f t="shared" si="4"/>
        <v>30000</v>
      </c>
      <c r="T51" s="229">
        <f t="shared" si="4"/>
        <v>30000</v>
      </c>
      <c r="U51" s="214"/>
    </row>
    <row r="52" spans="1:21" x14ac:dyDescent="0.2">
      <c r="A52" s="215"/>
      <c r="B52" s="224"/>
      <c r="C52" s="244"/>
      <c r="D52" s="248"/>
      <c r="E52" s="249"/>
      <c r="F52" s="281" t="s">
        <v>349</v>
      </c>
      <c r="G52" s="207"/>
      <c r="H52" s="226">
        <v>3</v>
      </c>
      <c r="I52" s="226">
        <v>14</v>
      </c>
      <c r="J52" s="227">
        <v>6740020040</v>
      </c>
      <c r="K52" s="228">
        <v>0</v>
      </c>
      <c r="L52" s="211"/>
      <c r="M52" s="211"/>
      <c r="N52" s="211"/>
      <c r="O52" s="211"/>
      <c r="P52" s="229">
        <f t="shared" si="4"/>
        <v>30000</v>
      </c>
      <c r="Q52" s="230">
        <f t="shared" si="4"/>
        <v>0</v>
      </c>
      <c r="R52" s="230">
        <f t="shared" si="4"/>
        <v>0</v>
      </c>
      <c r="S52" s="229">
        <f t="shared" si="4"/>
        <v>30000</v>
      </c>
      <c r="T52" s="229">
        <f t="shared" si="4"/>
        <v>30000</v>
      </c>
      <c r="U52" s="214"/>
    </row>
    <row r="53" spans="1:21" ht="22.5" x14ac:dyDescent="0.2">
      <c r="A53" s="215"/>
      <c r="B53" s="224"/>
      <c r="C53" s="244"/>
      <c r="D53" s="248"/>
      <c r="E53" s="249"/>
      <c r="F53" s="232" t="s">
        <v>350</v>
      </c>
      <c r="G53" s="207"/>
      <c r="H53" s="226">
        <v>3</v>
      </c>
      <c r="I53" s="226">
        <v>14</v>
      </c>
      <c r="J53" s="227">
        <v>6740020040</v>
      </c>
      <c r="K53" s="228">
        <v>240</v>
      </c>
      <c r="L53" s="211"/>
      <c r="M53" s="211"/>
      <c r="N53" s="211"/>
      <c r="O53" s="211"/>
      <c r="P53" s="229">
        <v>30000</v>
      </c>
      <c r="Q53" s="230"/>
      <c r="R53" s="230"/>
      <c r="S53" s="229">
        <v>30000</v>
      </c>
      <c r="T53" s="229">
        <v>30000</v>
      </c>
      <c r="U53" s="214"/>
    </row>
    <row r="54" spans="1:21" x14ac:dyDescent="0.2">
      <c r="A54" s="215"/>
      <c r="B54" s="258" t="s">
        <v>296</v>
      </c>
      <c r="C54" s="258"/>
      <c r="D54" s="258"/>
      <c r="E54" s="258"/>
      <c r="F54" s="258"/>
      <c r="G54" s="217">
        <v>400</v>
      </c>
      <c r="H54" s="218">
        <v>4</v>
      </c>
      <c r="I54" s="218">
        <v>0</v>
      </c>
      <c r="J54" s="219">
        <v>0</v>
      </c>
      <c r="K54" s="210">
        <v>0</v>
      </c>
      <c r="L54" s="220">
        <v>1405800</v>
      </c>
      <c r="M54" s="211">
        <v>0</v>
      </c>
      <c r="N54" s="211">
        <v>0</v>
      </c>
      <c r="O54" s="221">
        <v>0</v>
      </c>
      <c r="P54" s="212">
        <f>P55</f>
        <v>4196276</v>
      </c>
      <c r="Q54" s="213">
        <f>Q55</f>
        <v>1047000</v>
      </c>
      <c r="R54" s="213">
        <f>R55</f>
        <v>1047000</v>
      </c>
      <c r="S54" s="212">
        <f>S55</f>
        <v>1222000</v>
      </c>
      <c r="T54" s="212">
        <f>T55</f>
        <v>1271000</v>
      </c>
      <c r="U54" s="214" t="s">
        <v>320</v>
      </c>
    </row>
    <row r="55" spans="1:21" x14ac:dyDescent="0.2">
      <c r="A55" s="215"/>
      <c r="B55" s="216"/>
      <c r="C55" s="206" t="s">
        <v>297</v>
      </c>
      <c r="D55" s="206"/>
      <c r="E55" s="206"/>
      <c r="F55" s="206"/>
      <c r="G55" s="217">
        <v>409</v>
      </c>
      <c r="H55" s="218">
        <v>4</v>
      </c>
      <c r="I55" s="218">
        <v>9</v>
      </c>
      <c r="J55" s="219">
        <v>0</v>
      </c>
      <c r="K55" s="210">
        <v>0</v>
      </c>
      <c r="L55" s="220">
        <v>1400000</v>
      </c>
      <c r="M55" s="211">
        <v>0</v>
      </c>
      <c r="N55" s="211">
        <v>0</v>
      </c>
      <c r="O55" s="221">
        <v>0</v>
      </c>
      <c r="P55" s="212">
        <f t="shared" ref="P55:T56" si="5">P57</f>
        <v>4196276</v>
      </c>
      <c r="Q55" s="213">
        <f t="shared" si="5"/>
        <v>1047000</v>
      </c>
      <c r="R55" s="213">
        <f t="shared" si="5"/>
        <v>1047000</v>
      </c>
      <c r="S55" s="212">
        <f t="shared" si="5"/>
        <v>1222000</v>
      </c>
      <c r="T55" s="212">
        <f t="shared" si="5"/>
        <v>1271000</v>
      </c>
      <c r="U55" s="214" t="s">
        <v>320</v>
      </c>
    </row>
    <row r="56" spans="1:21" ht="56.25" x14ac:dyDescent="0.2">
      <c r="A56" s="215"/>
      <c r="B56" s="216"/>
      <c r="C56" s="222"/>
      <c r="D56" s="223"/>
      <c r="E56" s="223"/>
      <c r="F56" s="223" t="s">
        <v>322</v>
      </c>
      <c r="G56" s="217"/>
      <c r="H56" s="218">
        <v>4</v>
      </c>
      <c r="I56" s="218">
        <v>9</v>
      </c>
      <c r="J56" s="219">
        <v>6700000000</v>
      </c>
      <c r="K56" s="210">
        <v>0</v>
      </c>
      <c r="L56" s="220"/>
      <c r="M56" s="211"/>
      <c r="N56" s="211"/>
      <c r="O56" s="221"/>
      <c r="P56" s="212">
        <f>P57</f>
        <v>4196276</v>
      </c>
      <c r="Q56" s="213">
        <f t="shared" si="5"/>
        <v>1047000</v>
      </c>
      <c r="R56" s="213">
        <f t="shared" si="5"/>
        <v>1047000</v>
      </c>
      <c r="S56" s="212">
        <f t="shared" si="5"/>
        <v>1222000</v>
      </c>
      <c r="T56" s="212">
        <f t="shared" si="5"/>
        <v>1271000</v>
      </c>
      <c r="U56" s="214"/>
    </row>
    <row r="57" spans="1:21" x14ac:dyDescent="0.2">
      <c r="A57" s="215"/>
      <c r="B57" s="224"/>
      <c r="C57" s="222"/>
      <c r="D57" s="225" t="s">
        <v>351</v>
      </c>
      <c r="E57" s="225"/>
      <c r="F57" s="225"/>
      <c r="G57" s="207">
        <v>409</v>
      </c>
      <c r="H57" s="226">
        <v>4</v>
      </c>
      <c r="I57" s="226">
        <v>9</v>
      </c>
      <c r="J57" s="227">
        <v>6750000000</v>
      </c>
      <c r="K57" s="228">
        <v>0</v>
      </c>
      <c r="L57" s="211">
        <v>1400000</v>
      </c>
      <c r="M57" s="211">
        <v>0</v>
      </c>
      <c r="N57" s="211">
        <v>0</v>
      </c>
      <c r="O57" s="211">
        <v>0</v>
      </c>
      <c r="P57" s="229">
        <f>P58+P60</f>
        <v>4196276</v>
      </c>
      <c r="Q57" s="230">
        <f t="shared" ref="P57:U58" si="6">Q58</f>
        <v>1047000</v>
      </c>
      <c r="R57" s="230">
        <f t="shared" si="6"/>
        <v>1047000</v>
      </c>
      <c r="S57" s="229">
        <f t="shared" si="6"/>
        <v>1222000</v>
      </c>
      <c r="T57" s="229">
        <f t="shared" si="6"/>
        <v>1271000</v>
      </c>
      <c r="U57" s="214" t="s">
        <v>320</v>
      </c>
    </row>
    <row r="58" spans="1:21" x14ac:dyDescent="0.2">
      <c r="A58" s="215"/>
      <c r="B58" s="224"/>
      <c r="C58" s="223"/>
      <c r="D58" s="231"/>
      <c r="E58" s="225" t="s">
        <v>352</v>
      </c>
      <c r="F58" s="225"/>
      <c r="G58" s="207">
        <v>409</v>
      </c>
      <c r="H58" s="226">
        <v>4</v>
      </c>
      <c r="I58" s="226">
        <v>9</v>
      </c>
      <c r="J58" s="227">
        <v>6750095280</v>
      </c>
      <c r="K58" s="228">
        <v>0</v>
      </c>
      <c r="L58" s="211">
        <v>900000</v>
      </c>
      <c r="M58" s="211">
        <v>0</v>
      </c>
      <c r="N58" s="211">
        <v>0</v>
      </c>
      <c r="O58" s="211">
        <v>0</v>
      </c>
      <c r="P58" s="229">
        <f t="shared" si="6"/>
        <v>1183000</v>
      </c>
      <c r="Q58" s="230">
        <f t="shared" si="6"/>
        <v>1047000</v>
      </c>
      <c r="R58" s="230">
        <f t="shared" si="6"/>
        <v>1047000</v>
      </c>
      <c r="S58" s="229">
        <f t="shared" si="6"/>
        <v>1222000</v>
      </c>
      <c r="T58" s="229">
        <f t="shared" si="6"/>
        <v>1271000</v>
      </c>
      <c r="U58" s="214" t="s">
        <v>320</v>
      </c>
    </row>
    <row r="59" spans="1:21" ht="22.5" x14ac:dyDescent="0.2">
      <c r="A59" s="215"/>
      <c r="B59" s="224"/>
      <c r="C59" s="223"/>
      <c r="D59" s="231"/>
      <c r="E59" s="231"/>
      <c r="F59" s="232" t="s">
        <v>330</v>
      </c>
      <c r="G59" s="207">
        <v>409</v>
      </c>
      <c r="H59" s="226">
        <v>4</v>
      </c>
      <c r="I59" s="226">
        <v>9</v>
      </c>
      <c r="J59" s="227">
        <v>6750095280</v>
      </c>
      <c r="K59" s="228" t="s">
        <v>331</v>
      </c>
      <c r="L59" s="211">
        <v>900000</v>
      </c>
      <c r="M59" s="211">
        <v>0</v>
      </c>
      <c r="N59" s="211">
        <v>0</v>
      </c>
      <c r="O59" s="211">
        <v>0</v>
      </c>
      <c r="P59" s="229">
        <v>1183000</v>
      </c>
      <c r="Q59" s="230">
        <v>1047000</v>
      </c>
      <c r="R59" s="230">
        <v>1047000</v>
      </c>
      <c r="S59" s="229">
        <v>1222000</v>
      </c>
      <c r="T59" s="229">
        <v>1271000</v>
      </c>
      <c r="U59" s="214" t="s">
        <v>320</v>
      </c>
    </row>
    <row r="60" spans="1:21" x14ac:dyDescent="0.2">
      <c r="A60" s="205"/>
      <c r="B60" s="223"/>
      <c r="C60" s="223"/>
      <c r="D60" s="231"/>
      <c r="E60" s="282" t="s">
        <v>353</v>
      </c>
      <c r="F60" s="283"/>
      <c r="G60" s="284"/>
      <c r="H60" s="226">
        <v>4</v>
      </c>
      <c r="I60" s="226">
        <v>9</v>
      </c>
      <c r="J60" s="285" t="s">
        <v>354</v>
      </c>
      <c r="K60" s="228">
        <v>0</v>
      </c>
      <c r="L60" s="220"/>
      <c r="M60" s="211"/>
      <c r="N60" s="211"/>
      <c r="O60" s="221"/>
      <c r="P60" s="229">
        <f>P61</f>
        <v>3013276</v>
      </c>
      <c r="Q60" s="230"/>
      <c r="R60" s="230"/>
      <c r="S60" s="229">
        <v>0</v>
      </c>
      <c r="T60" s="229">
        <v>0</v>
      </c>
      <c r="U60" s="214"/>
    </row>
    <row r="61" spans="1:21" ht="22.5" x14ac:dyDescent="0.2">
      <c r="A61" s="205"/>
      <c r="B61" s="223"/>
      <c r="C61" s="223"/>
      <c r="D61" s="231"/>
      <c r="E61" s="231"/>
      <c r="F61" s="286" t="s">
        <v>350</v>
      </c>
      <c r="G61" s="284"/>
      <c r="H61" s="226">
        <v>4</v>
      </c>
      <c r="I61" s="226">
        <v>9</v>
      </c>
      <c r="J61" s="285" t="s">
        <v>354</v>
      </c>
      <c r="K61" s="228">
        <v>240</v>
      </c>
      <c r="L61" s="220"/>
      <c r="M61" s="211"/>
      <c r="N61" s="211"/>
      <c r="O61" s="221"/>
      <c r="P61" s="229">
        <v>3013276</v>
      </c>
      <c r="Q61" s="230"/>
      <c r="R61" s="230"/>
      <c r="S61" s="229">
        <v>0</v>
      </c>
      <c r="T61" s="229">
        <v>0</v>
      </c>
      <c r="U61" s="214"/>
    </row>
    <row r="62" spans="1:21" x14ac:dyDescent="0.2">
      <c r="A62" s="205"/>
      <c r="B62" s="206" t="s">
        <v>299</v>
      </c>
      <c r="C62" s="206"/>
      <c r="D62" s="206"/>
      <c r="E62" s="206"/>
      <c r="F62" s="206"/>
      <c r="G62" s="217">
        <v>500</v>
      </c>
      <c r="H62" s="218">
        <v>5</v>
      </c>
      <c r="I62" s="218">
        <v>0</v>
      </c>
      <c r="J62" s="219">
        <v>0</v>
      </c>
      <c r="K62" s="210">
        <v>0</v>
      </c>
      <c r="L62" s="220">
        <v>2945500</v>
      </c>
      <c r="M62" s="211">
        <v>0</v>
      </c>
      <c r="N62" s="211">
        <v>0</v>
      </c>
      <c r="O62" s="221">
        <v>0</v>
      </c>
      <c r="P62" s="212">
        <f>P63</f>
        <v>2449804.29</v>
      </c>
      <c r="Q62" s="213" t="e">
        <f>#REF!+Q63</f>
        <v>#REF!</v>
      </c>
      <c r="R62" s="213" t="e">
        <f>#REF!+R63</f>
        <v>#REF!</v>
      </c>
      <c r="S62" s="212">
        <f>S63</f>
        <v>2588910</v>
      </c>
      <c r="T62" s="212">
        <f>T63</f>
        <v>2358008</v>
      </c>
      <c r="U62" s="214" t="s">
        <v>320</v>
      </c>
    </row>
    <row r="63" spans="1:21" x14ac:dyDescent="0.2">
      <c r="A63" s="215"/>
      <c r="B63" s="216"/>
      <c r="C63" s="206" t="s">
        <v>302</v>
      </c>
      <c r="D63" s="206"/>
      <c r="E63" s="206"/>
      <c r="F63" s="206"/>
      <c r="G63" s="217">
        <v>503</v>
      </c>
      <c r="H63" s="218">
        <v>5</v>
      </c>
      <c r="I63" s="218">
        <v>3</v>
      </c>
      <c r="J63" s="219">
        <v>0</v>
      </c>
      <c r="K63" s="210">
        <v>0</v>
      </c>
      <c r="L63" s="220">
        <v>2861300</v>
      </c>
      <c r="M63" s="211">
        <v>0</v>
      </c>
      <c r="N63" s="211">
        <v>0</v>
      </c>
      <c r="O63" s="221">
        <v>0</v>
      </c>
      <c r="P63" s="212">
        <f>P64</f>
        <v>2449804.29</v>
      </c>
      <c r="Q63" s="213">
        <f t="shared" ref="Q63:T64" si="7">Q65</f>
        <v>2401400</v>
      </c>
      <c r="R63" s="213">
        <f t="shared" si="7"/>
        <v>2401400</v>
      </c>
      <c r="S63" s="212">
        <f t="shared" si="7"/>
        <v>2588910</v>
      </c>
      <c r="T63" s="212">
        <f t="shared" si="7"/>
        <v>2358008</v>
      </c>
      <c r="U63" s="214" t="s">
        <v>320</v>
      </c>
    </row>
    <row r="64" spans="1:21" ht="56.25" x14ac:dyDescent="0.2">
      <c r="A64" s="215"/>
      <c r="B64" s="216"/>
      <c r="C64" s="222"/>
      <c r="D64" s="223"/>
      <c r="E64" s="223"/>
      <c r="F64" s="223" t="s">
        <v>322</v>
      </c>
      <c r="G64" s="217"/>
      <c r="H64" s="218">
        <v>5</v>
      </c>
      <c r="I64" s="218">
        <v>3</v>
      </c>
      <c r="J64" s="219">
        <v>6700000000</v>
      </c>
      <c r="K64" s="210">
        <v>0</v>
      </c>
      <c r="L64" s="220"/>
      <c r="M64" s="211"/>
      <c r="N64" s="211"/>
      <c r="O64" s="221"/>
      <c r="P64" s="212">
        <f>P66+P68</f>
        <v>2449804.29</v>
      </c>
      <c r="Q64" s="213">
        <f t="shared" si="7"/>
        <v>2401400</v>
      </c>
      <c r="R64" s="213">
        <f t="shared" si="7"/>
        <v>2401400</v>
      </c>
      <c r="S64" s="212">
        <f t="shared" si="7"/>
        <v>2588910</v>
      </c>
      <c r="T64" s="212">
        <f t="shared" si="7"/>
        <v>2358008</v>
      </c>
      <c r="U64" s="214"/>
    </row>
    <row r="65" spans="1:21" x14ac:dyDescent="0.2">
      <c r="A65" s="215"/>
      <c r="B65" s="224"/>
      <c r="C65" s="222"/>
      <c r="D65" s="225" t="s">
        <v>355</v>
      </c>
      <c r="E65" s="225"/>
      <c r="F65" s="225"/>
      <c r="G65" s="207">
        <v>503</v>
      </c>
      <c r="H65" s="226">
        <v>5</v>
      </c>
      <c r="I65" s="226">
        <v>3</v>
      </c>
      <c r="J65" s="227">
        <v>6760000000</v>
      </c>
      <c r="K65" s="228">
        <v>0</v>
      </c>
      <c r="L65" s="211">
        <v>2861300</v>
      </c>
      <c r="M65" s="211">
        <v>0</v>
      </c>
      <c r="N65" s="211">
        <v>0</v>
      </c>
      <c r="O65" s="211">
        <v>0</v>
      </c>
      <c r="P65" s="229">
        <f t="shared" ref="P65:T65" si="8">P66</f>
        <v>1531794.29</v>
      </c>
      <c r="Q65" s="230">
        <f t="shared" si="8"/>
        <v>2401400</v>
      </c>
      <c r="R65" s="230">
        <f t="shared" si="8"/>
        <v>2401400</v>
      </c>
      <c r="S65" s="229">
        <f t="shared" si="8"/>
        <v>2588910</v>
      </c>
      <c r="T65" s="229">
        <f t="shared" si="8"/>
        <v>2358008</v>
      </c>
      <c r="U65" s="214" t="s">
        <v>320</v>
      </c>
    </row>
    <row r="66" spans="1:21" x14ac:dyDescent="0.2">
      <c r="A66" s="215"/>
      <c r="B66" s="224"/>
      <c r="C66" s="223"/>
      <c r="D66" s="231"/>
      <c r="E66" s="225" t="s">
        <v>356</v>
      </c>
      <c r="F66" s="225"/>
      <c r="G66" s="207">
        <v>503</v>
      </c>
      <c r="H66" s="226">
        <v>5</v>
      </c>
      <c r="I66" s="226">
        <v>3</v>
      </c>
      <c r="J66" s="227">
        <v>6760095310</v>
      </c>
      <c r="K66" s="228">
        <v>0</v>
      </c>
      <c r="L66" s="211">
        <v>2861300</v>
      </c>
      <c r="M66" s="211">
        <v>0</v>
      </c>
      <c r="N66" s="211">
        <v>0</v>
      </c>
      <c r="O66" s="211">
        <v>0</v>
      </c>
      <c r="P66" s="229">
        <f>P67</f>
        <v>1531794.29</v>
      </c>
      <c r="Q66" s="230">
        <f>Q67</f>
        <v>2401400</v>
      </c>
      <c r="R66" s="230">
        <f>R67</f>
        <v>2401400</v>
      </c>
      <c r="S66" s="229">
        <f>S67</f>
        <v>2588910</v>
      </c>
      <c r="T66" s="229">
        <f>T67</f>
        <v>2358008</v>
      </c>
      <c r="U66" s="214" t="s">
        <v>320</v>
      </c>
    </row>
    <row r="67" spans="1:21" ht="22.5" x14ac:dyDescent="0.2">
      <c r="A67" s="215"/>
      <c r="B67" s="224"/>
      <c r="C67" s="223"/>
      <c r="D67" s="231"/>
      <c r="E67" s="234"/>
      <c r="F67" s="232" t="s">
        <v>330</v>
      </c>
      <c r="G67" s="217">
        <v>503</v>
      </c>
      <c r="H67" s="233">
        <v>5</v>
      </c>
      <c r="I67" s="233">
        <v>3</v>
      </c>
      <c r="J67" s="235">
        <v>6760095310</v>
      </c>
      <c r="K67" s="228" t="s">
        <v>331</v>
      </c>
      <c r="L67" s="220">
        <v>2861300</v>
      </c>
      <c r="M67" s="211">
        <v>0</v>
      </c>
      <c r="N67" s="211">
        <v>0</v>
      </c>
      <c r="O67" s="221">
        <v>0</v>
      </c>
      <c r="P67" s="229">
        <v>1531794.29</v>
      </c>
      <c r="Q67" s="230">
        <v>2401400</v>
      </c>
      <c r="R67" s="230">
        <v>2401400</v>
      </c>
      <c r="S67" s="229">
        <v>2588910</v>
      </c>
      <c r="T67" s="229">
        <v>2358008</v>
      </c>
      <c r="U67" s="214" t="s">
        <v>320</v>
      </c>
    </row>
    <row r="68" spans="1:21" x14ac:dyDescent="0.2">
      <c r="A68" s="215"/>
      <c r="B68" s="224"/>
      <c r="C68" s="244"/>
      <c r="D68" s="287" t="s">
        <v>357</v>
      </c>
      <c r="E68" s="288"/>
      <c r="F68" s="289"/>
      <c r="G68" s="217"/>
      <c r="H68" s="233">
        <v>5</v>
      </c>
      <c r="I68" s="233">
        <v>3</v>
      </c>
      <c r="J68" s="251">
        <v>6790000000</v>
      </c>
      <c r="K68" s="228">
        <v>0</v>
      </c>
      <c r="L68" s="220"/>
      <c r="M68" s="211"/>
      <c r="N68" s="211"/>
      <c r="O68" s="221"/>
      <c r="P68" s="229">
        <f>P69</f>
        <v>918010</v>
      </c>
      <c r="Q68" s="290"/>
      <c r="R68" s="290"/>
      <c r="S68" s="229">
        <v>0</v>
      </c>
      <c r="T68" s="229">
        <v>0</v>
      </c>
      <c r="U68" s="214"/>
    </row>
    <row r="69" spans="1:21" x14ac:dyDescent="0.2">
      <c r="A69" s="215"/>
      <c r="B69" s="224"/>
      <c r="C69" s="244"/>
      <c r="D69" s="291"/>
      <c r="E69" s="292"/>
      <c r="F69" s="293" t="s">
        <v>358</v>
      </c>
      <c r="G69" s="217"/>
      <c r="H69" s="233">
        <v>5</v>
      </c>
      <c r="I69" s="233">
        <v>3</v>
      </c>
      <c r="J69" s="285" t="s">
        <v>359</v>
      </c>
      <c r="K69" s="228">
        <v>0</v>
      </c>
      <c r="L69" s="220"/>
      <c r="M69" s="211"/>
      <c r="N69" s="211"/>
      <c r="O69" s="221"/>
      <c r="P69" s="229">
        <f>P70</f>
        <v>918010</v>
      </c>
      <c r="Q69" s="290"/>
      <c r="R69" s="290"/>
      <c r="S69" s="229">
        <v>0</v>
      </c>
      <c r="T69" s="229">
        <v>0</v>
      </c>
      <c r="U69" s="214"/>
    </row>
    <row r="70" spans="1:21" ht="22.5" x14ac:dyDescent="0.2">
      <c r="A70" s="215"/>
      <c r="B70" s="224"/>
      <c r="C70" s="244"/>
      <c r="D70" s="292"/>
      <c r="E70" s="292"/>
      <c r="F70" s="293" t="s">
        <v>330</v>
      </c>
      <c r="G70" s="217"/>
      <c r="H70" s="233">
        <v>5</v>
      </c>
      <c r="I70" s="233">
        <v>3</v>
      </c>
      <c r="J70" s="285" t="s">
        <v>359</v>
      </c>
      <c r="K70" s="228">
        <v>240</v>
      </c>
      <c r="L70" s="220"/>
      <c r="M70" s="211"/>
      <c r="N70" s="211"/>
      <c r="O70" s="221"/>
      <c r="P70" s="229">
        <v>918010</v>
      </c>
      <c r="Q70" s="290"/>
      <c r="R70" s="290"/>
      <c r="S70" s="229">
        <v>0</v>
      </c>
      <c r="T70" s="229">
        <v>0</v>
      </c>
      <c r="U70" s="214"/>
    </row>
    <row r="71" spans="1:21" x14ac:dyDescent="0.2">
      <c r="A71" s="215"/>
      <c r="B71" s="294" t="s">
        <v>303</v>
      </c>
      <c r="C71" s="294"/>
      <c r="D71" s="294"/>
      <c r="E71" s="294"/>
      <c r="F71" s="294"/>
      <c r="G71" s="260">
        <v>800</v>
      </c>
      <c r="H71" s="261">
        <v>8</v>
      </c>
      <c r="I71" s="261">
        <v>0</v>
      </c>
      <c r="J71" s="262">
        <v>0</v>
      </c>
      <c r="K71" s="263">
        <v>0</v>
      </c>
      <c r="L71" s="264">
        <v>3431800</v>
      </c>
      <c r="M71" s="265">
        <v>0</v>
      </c>
      <c r="N71" s="265">
        <v>0</v>
      </c>
      <c r="O71" s="266">
        <v>0</v>
      </c>
      <c r="P71" s="212">
        <f>P72</f>
        <v>2747609.76</v>
      </c>
      <c r="Q71" s="295" t="e">
        <f>Q72</f>
        <v>#REF!</v>
      </c>
      <c r="R71" s="295" t="e">
        <f>R72</f>
        <v>#REF!</v>
      </c>
      <c r="S71" s="212">
        <f>S72</f>
        <v>2740500</v>
      </c>
      <c r="T71" s="212">
        <f>T72</f>
        <v>2760500</v>
      </c>
      <c r="U71" s="214" t="s">
        <v>320</v>
      </c>
    </row>
    <row r="72" spans="1:21" x14ac:dyDescent="0.2">
      <c r="A72" s="215"/>
      <c r="B72" s="216"/>
      <c r="C72" s="206" t="s">
        <v>360</v>
      </c>
      <c r="D72" s="206"/>
      <c r="E72" s="206"/>
      <c r="F72" s="206"/>
      <c r="G72" s="217">
        <v>801</v>
      </c>
      <c r="H72" s="218">
        <v>8</v>
      </c>
      <c r="I72" s="218">
        <v>1</v>
      </c>
      <c r="J72" s="219">
        <v>0</v>
      </c>
      <c r="K72" s="210">
        <v>0</v>
      </c>
      <c r="L72" s="220">
        <v>3431800</v>
      </c>
      <c r="M72" s="211">
        <v>0</v>
      </c>
      <c r="N72" s="211">
        <v>0</v>
      </c>
      <c r="O72" s="221">
        <v>0</v>
      </c>
      <c r="P72" s="212">
        <f>P74</f>
        <v>2747609.76</v>
      </c>
      <c r="Q72" s="213" t="e">
        <f>Q74</f>
        <v>#REF!</v>
      </c>
      <c r="R72" s="213" t="e">
        <f>R74</f>
        <v>#REF!</v>
      </c>
      <c r="S72" s="212">
        <f>S74</f>
        <v>2740500</v>
      </c>
      <c r="T72" s="212">
        <f>T74</f>
        <v>2760500</v>
      </c>
      <c r="U72" s="214" t="s">
        <v>320</v>
      </c>
    </row>
    <row r="73" spans="1:21" ht="56.25" x14ac:dyDescent="0.2">
      <c r="A73" s="215"/>
      <c r="B73" s="216"/>
      <c r="C73" s="222"/>
      <c r="D73" s="223"/>
      <c r="E73" s="223"/>
      <c r="F73" s="223" t="s">
        <v>322</v>
      </c>
      <c r="G73" s="217"/>
      <c r="H73" s="218">
        <v>8</v>
      </c>
      <c r="I73" s="218">
        <v>1</v>
      </c>
      <c r="J73" s="219">
        <v>6700000000</v>
      </c>
      <c r="K73" s="210">
        <v>0</v>
      </c>
      <c r="L73" s="220"/>
      <c r="M73" s="211"/>
      <c r="N73" s="211"/>
      <c r="O73" s="221"/>
      <c r="P73" s="212">
        <f>P74</f>
        <v>2747609.76</v>
      </c>
      <c r="Q73" s="213">
        <f>Q77</f>
        <v>570000</v>
      </c>
      <c r="R73" s="213">
        <f>R77</f>
        <v>570000</v>
      </c>
      <c r="S73" s="212">
        <f>S74</f>
        <v>2740500</v>
      </c>
      <c r="T73" s="212">
        <f>T74</f>
        <v>2760500</v>
      </c>
      <c r="U73" s="214"/>
    </row>
    <row r="74" spans="1:21" x14ac:dyDescent="0.2">
      <c r="A74" s="215"/>
      <c r="B74" s="224"/>
      <c r="C74" s="222"/>
      <c r="D74" s="225" t="s">
        <v>361</v>
      </c>
      <c r="E74" s="225"/>
      <c r="F74" s="225"/>
      <c r="G74" s="207">
        <v>801</v>
      </c>
      <c r="H74" s="226">
        <v>8</v>
      </c>
      <c r="I74" s="226">
        <v>1</v>
      </c>
      <c r="J74" s="227">
        <v>6770000000</v>
      </c>
      <c r="K74" s="228">
        <v>0</v>
      </c>
      <c r="L74" s="211">
        <v>606000</v>
      </c>
      <c r="M74" s="211">
        <v>0</v>
      </c>
      <c r="N74" s="211">
        <v>0</v>
      </c>
      <c r="O74" s="211">
        <v>0</v>
      </c>
      <c r="P74" s="229">
        <f>P76+P78</f>
        <v>2747609.76</v>
      </c>
      <c r="Q74" s="230" t="e">
        <f>Q77+#REF!</f>
        <v>#REF!</v>
      </c>
      <c r="R74" s="230" t="e">
        <f>R77+#REF!</f>
        <v>#REF!</v>
      </c>
      <c r="S74" s="229">
        <f>S77+S75</f>
        <v>2740500</v>
      </c>
      <c r="T74" s="229">
        <f>T75+T77</f>
        <v>2760500</v>
      </c>
      <c r="U74" s="214" t="s">
        <v>320</v>
      </c>
    </row>
    <row r="75" spans="1:21" x14ac:dyDescent="0.2">
      <c r="A75" s="215"/>
      <c r="B75" s="224"/>
      <c r="C75" s="222"/>
      <c r="D75" s="231"/>
      <c r="E75" s="231"/>
      <c r="F75" s="225" t="s">
        <v>362</v>
      </c>
      <c r="G75" s="225"/>
      <c r="H75" s="226">
        <v>8</v>
      </c>
      <c r="I75" s="226">
        <v>1</v>
      </c>
      <c r="J75" s="227">
        <v>6770075080</v>
      </c>
      <c r="K75" s="228">
        <v>0</v>
      </c>
      <c r="L75" s="211"/>
      <c r="M75" s="211"/>
      <c r="N75" s="211"/>
      <c r="O75" s="211"/>
      <c r="P75" s="229">
        <f>P76</f>
        <v>2120500</v>
      </c>
      <c r="Q75" s="230"/>
      <c r="R75" s="230"/>
      <c r="S75" s="229">
        <f>S76</f>
        <v>2120500</v>
      </c>
      <c r="T75" s="229">
        <f>T76</f>
        <v>2120500</v>
      </c>
      <c r="U75" s="214"/>
    </row>
    <row r="76" spans="1:21" x14ac:dyDescent="0.2">
      <c r="A76" s="215"/>
      <c r="B76" s="224"/>
      <c r="C76" s="222"/>
      <c r="D76" s="231"/>
      <c r="E76" s="231"/>
      <c r="F76" s="281" t="s">
        <v>247</v>
      </c>
      <c r="G76" s="231"/>
      <c r="H76" s="226">
        <v>8</v>
      </c>
      <c r="I76" s="226">
        <v>1</v>
      </c>
      <c r="J76" s="235">
        <v>6770075080</v>
      </c>
      <c r="K76" s="296">
        <v>540</v>
      </c>
      <c r="L76" s="296"/>
      <c r="M76" s="296"/>
      <c r="N76" s="296"/>
      <c r="O76" s="296"/>
      <c r="P76" s="297">
        <v>2120500</v>
      </c>
      <c r="Q76" s="298">
        <v>2009200</v>
      </c>
      <c r="R76" s="298">
        <v>2009200</v>
      </c>
      <c r="S76" s="297">
        <v>2120500</v>
      </c>
      <c r="T76" s="297">
        <v>2120500</v>
      </c>
      <c r="U76" s="214"/>
    </row>
    <row r="77" spans="1:21" x14ac:dyDescent="0.2">
      <c r="A77" s="215"/>
      <c r="B77" s="224"/>
      <c r="C77" s="223"/>
      <c r="D77" s="231"/>
      <c r="E77" s="225" t="s">
        <v>363</v>
      </c>
      <c r="F77" s="225"/>
      <c r="G77" s="207">
        <v>801</v>
      </c>
      <c r="H77" s="226">
        <v>8</v>
      </c>
      <c r="I77" s="226">
        <v>1</v>
      </c>
      <c r="J77" s="227">
        <v>6770095220</v>
      </c>
      <c r="K77" s="228">
        <v>0</v>
      </c>
      <c r="L77" s="211">
        <v>606000</v>
      </c>
      <c r="M77" s="211">
        <v>0</v>
      </c>
      <c r="N77" s="211">
        <v>0</v>
      </c>
      <c r="O77" s="211">
        <v>0</v>
      </c>
      <c r="P77" s="229">
        <f>P78</f>
        <v>627109.76</v>
      </c>
      <c r="Q77" s="230">
        <f>Q78</f>
        <v>570000</v>
      </c>
      <c r="R77" s="230">
        <f>R78</f>
        <v>570000</v>
      </c>
      <c r="S77" s="229">
        <f>S78</f>
        <v>620000</v>
      </c>
      <c r="T77" s="229">
        <f>T78</f>
        <v>640000</v>
      </c>
      <c r="U77" s="214" t="s">
        <v>320</v>
      </c>
    </row>
    <row r="78" spans="1:21" ht="22.5" x14ac:dyDescent="0.2">
      <c r="A78" s="215"/>
      <c r="B78" s="299"/>
      <c r="C78" s="300"/>
      <c r="D78" s="231"/>
      <c r="E78" s="231"/>
      <c r="F78" s="231" t="s">
        <v>330</v>
      </c>
      <c r="G78" s="207"/>
      <c r="H78" s="226">
        <v>8</v>
      </c>
      <c r="I78" s="226">
        <v>1</v>
      </c>
      <c r="J78" s="227">
        <v>6770095220</v>
      </c>
      <c r="K78" s="228" t="s">
        <v>331</v>
      </c>
      <c r="L78" s="211">
        <v>606000</v>
      </c>
      <c r="M78" s="211">
        <v>0</v>
      </c>
      <c r="N78" s="211">
        <v>0</v>
      </c>
      <c r="O78" s="211">
        <v>0</v>
      </c>
      <c r="P78" s="229">
        <v>627109.76</v>
      </c>
      <c r="Q78" s="230">
        <v>570000</v>
      </c>
      <c r="R78" s="230">
        <v>570000</v>
      </c>
      <c r="S78" s="229">
        <v>620000</v>
      </c>
      <c r="T78" s="229">
        <v>640000</v>
      </c>
      <c r="U78" s="214"/>
    </row>
    <row r="79" spans="1:21" x14ac:dyDescent="0.2">
      <c r="A79" s="205"/>
      <c r="B79" s="277" t="s">
        <v>364</v>
      </c>
      <c r="C79" s="278"/>
      <c r="D79" s="278"/>
      <c r="E79" s="278"/>
      <c r="F79" s="279"/>
      <c r="G79" s="301"/>
      <c r="H79" s="208">
        <v>10</v>
      </c>
      <c r="I79" s="208">
        <v>0</v>
      </c>
      <c r="J79" s="302">
        <v>0</v>
      </c>
      <c r="K79" s="303">
        <v>0</v>
      </c>
      <c r="L79" s="304"/>
      <c r="M79" s="304"/>
      <c r="N79" s="304"/>
      <c r="O79" s="304"/>
      <c r="P79" s="305">
        <f>P80</f>
        <v>175200</v>
      </c>
      <c r="Q79" s="306" t="e">
        <f>#REF!</f>
        <v>#REF!</v>
      </c>
      <c r="R79" s="306" t="e">
        <f>#REF!</f>
        <v>#REF!</v>
      </c>
      <c r="S79" s="305">
        <f t="shared" ref="S79:T83" si="9">S80</f>
        <v>180000</v>
      </c>
      <c r="T79" s="305">
        <f t="shared" si="9"/>
        <v>182000</v>
      </c>
      <c r="U79" s="214"/>
    </row>
    <row r="80" spans="1:21" x14ac:dyDescent="0.2">
      <c r="A80" s="205"/>
      <c r="B80" s="307"/>
      <c r="C80" s="280"/>
      <c r="D80" s="280"/>
      <c r="E80" s="280"/>
      <c r="F80" s="308" t="s">
        <v>365</v>
      </c>
      <c r="G80" s="301"/>
      <c r="H80" s="208">
        <v>10</v>
      </c>
      <c r="I80" s="208">
        <v>1</v>
      </c>
      <c r="J80" s="302">
        <v>0</v>
      </c>
      <c r="K80" s="303">
        <v>0</v>
      </c>
      <c r="L80" s="304"/>
      <c r="M80" s="304"/>
      <c r="N80" s="304"/>
      <c r="O80" s="304"/>
      <c r="P80" s="212">
        <f>P81</f>
        <v>175200</v>
      </c>
      <c r="Q80" s="306"/>
      <c r="R80" s="306"/>
      <c r="S80" s="305">
        <f t="shared" si="9"/>
        <v>180000</v>
      </c>
      <c r="T80" s="305">
        <f t="shared" si="9"/>
        <v>182000</v>
      </c>
      <c r="U80" s="214"/>
    </row>
    <row r="81" spans="1:21" ht="56.25" x14ac:dyDescent="0.2">
      <c r="A81" s="205"/>
      <c r="B81" s="307"/>
      <c r="C81" s="307"/>
      <c r="D81" s="307"/>
      <c r="E81" s="307"/>
      <c r="F81" s="223" t="s">
        <v>322</v>
      </c>
      <c r="G81" s="301"/>
      <c r="H81" s="208">
        <v>10</v>
      </c>
      <c r="I81" s="208">
        <v>1</v>
      </c>
      <c r="J81" s="302">
        <v>6700000000</v>
      </c>
      <c r="K81" s="303">
        <v>0</v>
      </c>
      <c r="L81" s="304"/>
      <c r="M81" s="304"/>
      <c r="N81" s="304"/>
      <c r="O81" s="304"/>
      <c r="P81" s="212">
        <f>P82</f>
        <v>175200</v>
      </c>
      <c r="Q81" s="306"/>
      <c r="R81" s="306"/>
      <c r="S81" s="305">
        <f t="shared" si="9"/>
        <v>180000</v>
      </c>
      <c r="T81" s="305">
        <f t="shared" si="9"/>
        <v>182000</v>
      </c>
      <c r="U81" s="214"/>
    </row>
    <row r="82" spans="1:21" x14ac:dyDescent="0.2">
      <c r="A82" s="205"/>
      <c r="B82" s="307"/>
      <c r="C82" s="307"/>
      <c r="D82" s="309" t="s">
        <v>366</v>
      </c>
      <c r="E82" s="310"/>
      <c r="F82" s="311"/>
      <c r="G82" s="301"/>
      <c r="H82" s="208">
        <v>10</v>
      </c>
      <c r="I82" s="208">
        <v>1</v>
      </c>
      <c r="J82" s="312">
        <v>6710000000</v>
      </c>
      <c r="K82" s="303">
        <v>0</v>
      </c>
      <c r="L82" s="304"/>
      <c r="M82" s="304"/>
      <c r="N82" s="304"/>
      <c r="O82" s="304"/>
      <c r="P82" s="212">
        <f>P83</f>
        <v>175200</v>
      </c>
      <c r="Q82" s="306"/>
      <c r="R82" s="306"/>
      <c r="S82" s="305">
        <f t="shared" si="9"/>
        <v>180000</v>
      </c>
      <c r="T82" s="305">
        <f t="shared" si="9"/>
        <v>182000</v>
      </c>
      <c r="U82" s="214"/>
    </row>
    <row r="83" spans="1:21" ht="22.5" x14ac:dyDescent="0.2">
      <c r="A83" s="205"/>
      <c r="B83" s="307"/>
      <c r="C83" s="313"/>
      <c r="D83" s="313"/>
      <c r="E83" s="313"/>
      <c r="F83" s="314" t="s">
        <v>367</v>
      </c>
      <c r="G83" s="207"/>
      <c r="H83" s="226">
        <v>10</v>
      </c>
      <c r="I83" s="226">
        <v>1</v>
      </c>
      <c r="J83" s="227">
        <v>6710025050</v>
      </c>
      <c r="K83" s="315">
        <v>0</v>
      </c>
      <c r="L83" s="304"/>
      <c r="M83" s="304"/>
      <c r="N83" s="304"/>
      <c r="O83" s="304"/>
      <c r="P83" s="229">
        <f>P84</f>
        <v>175200</v>
      </c>
      <c r="Q83" s="316"/>
      <c r="R83" s="316"/>
      <c r="S83" s="297">
        <f t="shared" si="9"/>
        <v>180000</v>
      </c>
      <c r="T83" s="297">
        <f t="shared" si="9"/>
        <v>182000</v>
      </c>
      <c r="U83" s="214"/>
    </row>
    <row r="84" spans="1:21" x14ac:dyDescent="0.2">
      <c r="A84" s="205"/>
      <c r="B84" s="307"/>
      <c r="C84" s="313"/>
      <c r="D84" s="313"/>
      <c r="E84" s="313"/>
      <c r="F84" s="314" t="s">
        <v>368</v>
      </c>
      <c r="G84" s="207"/>
      <c r="H84" s="226">
        <v>10</v>
      </c>
      <c r="I84" s="226">
        <v>1</v>
      </c>
      <c r="J84" s="227">
        <v>6710025050</v>
      </c>
      <c r="K84" s="315">
        <v>310</v>
      </c>
      <c r="L84" s="304"/>
      <c r="M84" s="304"/>
      <c r="N84" s="304"/>
      <c r="O84" s="304"/>
      <c r="P84" s="229">
        <v>175200</v>
      </c>
      <c r="Q84" s="316"/>
      <c r="R84" s="316"/>
      <c r="S84" s="297">
        <v>180000</v>
      </c>
      <c r="T84" s="297">
        <v>182000</v>
      </c>
      <c r="U84" s="214"/>
    </row>
    <row r="85" spans="1:21" x14ac:dyDescent="0.2">
      <c r="A85" s="178"/>
      <c r="B85" s="317" t="s">
        <v>369</v>
      </c>
      <c r="C85" s="318"/>
      <c r="D85" s="318"/>
      <c r="E85" s="318"/>
      <c r="F85" s="319"/>
      <c r="G85" s="320">
        <v>0</v>
      </c>
      <c r="H85" s="320"/>
      <c r="I85" s="320"/>
      <c r="J85" s="321"/>
      <c r="K85" s="322"/>
      <c r="L85" s="213">
        <v>10851700</v>
      </c>
      <c r="M85" s="213">
        <v>0</v>
      </c>
      <c r="N85" s="213">
        <v>0</v>
      </c>
      <c r="O85" s="213">
        <v>0</v>
      </c>
      <c r="P85" s="212">
        <f>P9+P36+P43+P54+P62+P71+P79</f>
        <v>14173704.999999998</v>
      </c>
      <c r="Q85" s="213" t="e">
        <f>Q9+Q36+Q43+Q54+Q62+Q71+Q79</f>
        <v>#REF!</v>
      </c>
      <c r="R85" s="213" t="e">
        <f>R9+R36+R43+R54+R62+R71+R79</f>
        <v>#REF!</v>
      </c>
      <c r="S85" s="212">
        <f>S9+S36+S43+S54+S62+S71+S79</f>
        <v>11397900</v>
      </c>
      <c r="T85" s="212">
        <f>T9+T36+T43+T54+T62+T71+T79</f>
        <v>11251900</v>
      </c>
      <c r="U85" s="323" t="s">
        <v>320</v>
      </c>
    </row>
  </sheetData>
  <mergeCells count="45">
    <mergeCell ref="B79:F79"/>
    <mergeCell ref="D82:F82"/>
    <mergeCell ref="B85:F85"/>
    <mergeCell ref="D68:F68"/>
    <mergeCell ref="B71:F71"/>
    <mergeCell ref="C72:F72"/>
    <mergeCell ref="D74:F74"/>
    <mergeCell ref="F75:G75"/>
    <mergeCell ref="E77:F77"/>
    <mergeCell ref="E58:F58"/>
    <mergeCell ref="E60:F60"/>
    <mergeCell ref="B62:F62"/>
    <mergeCell ref="C63:F63"/>
    <mergeCell ref="D65:F65"/>
    <mergeCell ref="E66:F66"/>
    <mergeCell ref="D46:F46"/>
    <mergeCell ref="E47:F47"/>
    <mergeCell ref="C49:F49"/>
    <mergeCell ref="B54:F54"/>
    <mergeCell ref="C55:F55"/>
    <mergeCell ref="D57:F57"/>
    <mergeCell ref="B36:F36"/>
    <mergeCell ref="C37:F37"/>
    <mergeCell ref="D39:F39"/>
    <mergeCell ref="E40:F40"/>
    <mergeCell ref="B43:F43"/>
    <mergeCell ref="C44:F44"/>
    <mergeCell ref="E18:F18"/>
    <mergeCell ref="C23:F23"/>
    <mergeCell ref="B24:F24"/>
    <mergeCell ref="D25:F25"/>
    <mergeCell ref="C28:F28"/>
    <mergeCell ref="C32:F32"/>
    <mergeCell ref="B9:F9"/>
    <mergeCell ref="C10:F10"/>
    <mergeCell ref="D12:F12"/>
    <mergeCell ref="E13:F13"/>
    <mergeCell ref="C15:F15"/>
    <mergeCell ref="D17:F17"/>
    <mergeCell ref="I1:K1"/>
    <mergeCell ref="I3:T3"/>
    <mergeCell ref="I4:P4"/>
    <mergeCell ref="S5:T5"/>
    <mergeCell ref="A6:T6"/>
    <mergeCell ref="B8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workbookViewId="0"/>
  </sheetViews>
  <sheetFormatPr defaultRowHeight="15" x14ac:dyDescent="0.25"/>
  <cols>
    <col min="1" max="1" width="0.5703125" style="335" customWidth="1"/>
    <col min="2" max="2" width="0.7109375" style="335" customWidth="1"/>
    <col min="3" max="3" width="1.42578125" style="335" customWidth="1"/>
    <col min="4" max="4" width="0.7109375" style="335" customWidth="1"/>
    <col min="5" max="5" width="0.85546875" style="335" customWidth="1"/>
    <col min="6" max="8" width="9.140625" style="335"/>
    <col min="9" max="9" width="13.42578125" style="335" customWidth="1"/>
    <col min="10" max="10" width="6.7109375" style="335" customWidth="1"/>
    <col min="11" max="12" width="6.5703125" style="335" customWidth="1"/>
    <col min="13" max="13" width="13" style="514" customWidth="1"/>
    <col min="14" max="14" width="7.5703125" style="335" customWidth="1"/>
    <col min="15" max="15" width="15.140625" style="335" customWidth="1"/>
    <col min="16" max="16" width="14.42578125" style="335" customWidth="1"/>
    <col min="17" max="17" width="14.5703125" style="335" customWidth="1"/>
    <col min="18" max="16384" width="9.140625" style="335"/>
  </cols>
  <sheetData>
    <row r="1" spans="1:17" ht="18.75" x14ac:dyDescent="0.3">
      <c r="A1" s="328"/>
      <c r="B1" s="328"/>
      <c r="C1" s="328"/>
      <c r="D1" s="328"/>
      <c r="E1" s="328"/>
      <c r="F1" s="328"/>
      <c r="G1" s="328"/>
      <c r="H1" s="328"/>
      <c r="I1" s="329"/>
      <c r="J1" s="330"/>
      <c r="K1" s="330"/>
      <c r="L1" s="330"/>
      <c r="M1" s="331" t="s">
        <v>370</v>
      </c>
      <c r="N1" s="332"/>
      <c r="O1" s="333"/>
      <c r="P1" s="333"/>
      <c r="Q1" s="334"/>
    </row>
    <row r="2" spans="1:17" ht="17.25" customHeight="1" x14ac:dyDescent="0.3">
      <c r="A2" s="329"/>
      <c r="B2" s="329"/>
      <c r="C2" s="329"/>
      <c r="D2" s="329"/>
      <c r="E2" s="329"/>
      <c r="F2" s="329"/>
      <c r="G2" s="329"/>
      <c r="H2" s="329"/>
      <c r="I2" s="329"/>
      <c r="J2" s="336"/>
      <c r="K2" s="336"/>
      <c r="L2" s="336"/>
      <c r="M2" s="331" t="s">
        <v>371</v>
      </c>
      <c r="N2" s="332"/>
      <c r="O2" s="333"/>
      <c r="P2" s="333"/>
      <c r="Q2" s="334"/>
    </row>
    <row r="3" spans="1:17" ht="18.75" x14ac:dyDescent="0.3">
      <c r="A3" s="329"/>
      <c r="B3" s="329"/>
      <c r="C3" s="329"/>
      <c r="D3" s="329"/>
      <c r="E3" s="329"/>
      <c r="F3" s="329"/>
      <c r="G3" s="329"/>
      <c r="H3" s="329"/>
      <c r="I3" s="329"/>
      <c r="J3" s="336"/>
      <c r="K3" s="336"/>
      <c r="L3" s="336"/>
      <c r="M3" s="331" t="s">
        <v>372</v>
      </c>
      <c r="N3" s="332"/>
      <c r="O3" s="337"/>
      <c r="P3" s="333"/>
      <c r="Q3" s="334"/>
    </row>
    <row r="4" spans="1:17" ht="18.75" customHeight="1" x14ac:dyDescent="0.25">
      <c r="A4" s="338" t="s">
        <v>373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</row>
    <row r="5" spans="1:17" ht="4.5" customHeight="1" x14ac:dyDescent="0.25">
      <c r="A5" s="338"/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</row>
    <row r="6" spans="1:17" ht="19.5" thickBot="1" x14ac:dyDescent="0.3">
      <c r="A6" s="329" t="s">
        <v>320</v>
      </c>
      <c r="B6" s="329"/>
      <c r="C6" s="329"/>
      <c r="D6" s="329"/>
      <c r="E6" s="329"/>
      <c r="F6" s="329"/>
      <c r="G6" s="329"/>
      <c r="H6" s="329"/>
      <c r="I6" s="329"/>
      <c r="J6" s="339"/>
      <c r="K6" s="339"/>
      <c r="L6" s="339"/>
      <c r="M6" s="340"/>
      <c r="N6" s="340"/>
      <c r="O6" s="341"/>
      <c r="P6" s="341"/>
      <c r="Q6" s="342" t="s">
        <v>2</v>
      </c>
    </row>
    <row r="7" spans="1:17" ht="29.25" customHeight="1" thickBot="1" x14ac:dyDescent="0.3">
      <c r="A7" s="343" t="s">
        <v>42</v>
      </c>
      <c r="B7" s="344"/>
      <c r="C7" s="344"/>
      <c r="D7" s="344"/>
      <c r="E7" s="344"/>
      <c r="F7" s="344"/>
      <c r="G7" s="344"/>
      <c r="H7" s="344"/>
      <c r="I7" s="344"/>
      <c r="J7" s="345" t="s">
        <v>374</v>
      </c>
      <c r="K7" s="345" t="s">
        <v>282</v>
      </c>
      <c r="L7" s="345" t="s">
        <v>312</v>
      </c>
      <c r="M7" s="345" t="s">
        <v>375</v>
      </c>
      <c r="N7" s="345" t="s">
        <v>376</v>
      </c>
      <c r="O7" s="345">
        <v>2021</v>
      </c>
      <c r="P7" s="345">
        <v>2022</v>
      </c>
      <c r="Q7" s="346">
        <v>2023</v>
      </c>
    </row>
    <row r="8" spans="1:17" ht="29.25" customHeight="1" x14ac:dyDescent="0.25">
      <c r="A8" s="347" t="s">
        <v>377</v>
      </c>
      <c r="B8" s="348"/>
      <c r="C8" s="348"/>
      <c r="D8" s="348"/>
      <c r="E8" s="348"/>
      <c r="F8" s="348"/>
      <c r="G8" s="348"/>
      <c r="H8" s="348"/>
      <c r="I8" s="348"/>
      <c r="J8" s="349">
        <v>137</v>
      </c>
      <c r="K8" s="350">
        <v>0</v>
      </c>
      <c r="L8" s="350">
        <v>0</v>
      </c>
      <c r="M8" s="351">
        <v>0</v>
      </c>
      <c r="N8" s="352">
        <v>0</v>
      </c>
      <c r="O8" s="353">
        <f>O107</f>
        <v>14173705</v>
      </c>
      <c r="P8" s="353">
        <f>P107</f>
        <v>11397900</v>
      </c>
      <c r="Q8" s="354">
        <f>Q107</f>
        <v>11251900</v>
      </c>
    </row>
    <row r="9" spans="1:17" ht="18.75" customHeight="1" x14ac:dyDescent="0.25">
      <c r="A9" s="355" t="s">
        <v>319</v>
      </c>
      <c r="B9" s="356"/>
      <c r="C9" s="356"/>
      <c r="D9" s="356"/>
      <c r="E9" s="356"/>
      <c r="F9" s="356"/>
      <c r="G9" s="356"/>
      <c r="H9" s="356"/>
      <c r="I9" s="356"/>
      <c r="J9" s="357">
        <v>137</v>
      </c>
      <c r="K9" s="358">
        <v>1</v>
      </c>
      <c r="L9" s="358">
        <v>0</v>
      </c>
      <c r="M9" s="359">
        <v>0</v>
      </c>
      <c r="N9" s="360">
        <v>0</v>
      </c>
      <c r="O9" s="361">
        <f>O10+O17+O31+O40+O36</f>
        <v>3929614.95</v>
      </c>
      <c r="P9" s="361">
        <f>P10+P19+P31+P40</f>
        <v>3988590</v>
      </c>
      <c r="Q9" s="362">
        <f>Q10+Q17+Q31+Q40</f>
        <v>3991992</v>
      </c>
    </row>
    <row r="10" spans="1:17" ht="60.75" customHeight="1" x14ac:dyDescent="0.25">
      <c r="A10" s="363"/>
      <c r="B10" s="364"/>
      <c r="C10" s="365" t="s">
        <v>321</v>
      </c>
      <c r="D10" s="365"/>
      <c r="E10" s="365"/>
      <c r="F10" s="365"/>
      <c r="G10" s="365"/>
      <c r="H10" s="365"/>
      <c r="I10" s="365"/>
      <c r="J10" s="357">
        <v>137</v>
      </c>
      <c r="K10" s="358">
        <v>1</v>
      </c>
      <c r="L10" s="358">
        <v>2</v>
      </c>
      <c r="M10" s="359">
        <v>0</v>
      </c>
      <c r="N10" s="360">
        <v>0</v>
      </c>
      <c r="O10" s="361">
        <f>O14</f>
        <v>968569.60000000009</v>
      </c>
      <c r="P10" s="361">
        <f>P11</f>
        <v>969990</v>
      </c>
      <c r="Q10" s="362">
        <f>Q14</f>
        <v>971292</v>
      </c>
    </row>
    <row r="11" spans="1:17" ht="76.5" customHeight="1" x14ac:dyDescent="0.25">
      <c r="A11" s="363"/>
      <c r="B11" s="364"/>
      <c r="C11" s="366"/>
      <c r="D11" s="367" t="s">
        <v>378</v>
      </c>
      <c r="E11" s="368"/>
      <c r="F11" s="368"/>
      <c r="G11" s="368"/>
      <c r="H11" s="368"/>
      <c r="I11" s="369"/>
      <c r="J11" s="370">
        <v>137</v>
      </c>
      <c r="K11" s="371">
        <v>1</v>
      </c>
      <c r="L11" s="371">
        <v>2</v>
      </c>
      <c r="M11" s="372">
        <v>6700000000</v>
      </c>
      <c r="N11" s="373">
        <v>0</v>
      </c>
      <c r="O11" s="374">
        <f>O14</f>
        <v>968569.60000000009</v>
      </c>
      <c r="P11" s="374">
        <f>P14</f>
        <v>969990</v>
      </c>
      <c r="Q11" s="375">
        <f>Q14</f>
        <v>971292</v>
      </c>
    </row>
    <row r="12" spans="1:17" ht="33.75" customHeight="1" x14ac:dyDescent="0.25">
      <c r="A12" s="363"/>
      <c r="B12" s="364"/>
      <c r="C12" s="366"/>
      <c r="D12" s="376"/>
      <c r="E12" s="377"/>
      <c r="F12" s="368" t="s">
        <v>323</v>
      </c>
      <c r="G12" s="368"/>
      <c r="H12" s="368"/>
      <c r="I12" s="369"/>
      <c r="J12" s="370">
        <v>137</v>
      </c>
      <c r="K12" s="371">
        <v>1</v>
      </c>
      <c r="L12" s="371">
        <v>2</v>
      </c>
      <c r="M12" s="372">
        <v>6710000000</v>
      </c>
      <c r="N12" s="373">
        <v>0</v>
      </c>
      <c r="O12" s="374">
        <f>O14</f>
        <v>968569.60000000009</v>
      </c>
      <c r="P12" s="374">
        <f>P14</f>
        <v>969990</v>
      </c>
      <c r="Q12" s="375">
        <f>Q14</f>
        <v>971292</v>
      </c>
    </row>
    <row r="13" spans="1:17" x14ac:dyDescent="0.25">
      <c r="A13" s="363"/>
      <c r="B13" s="364"/>
      <c r="C13" s="366"/>
      <c r="D13" s="378"/>
      <c r="E13" s="379" t="s">
        <v>324</v>
      </c>
      <c r="F13" s="379"/>
      <c r="G13" s="379"/>
      <c r="H13" s="379"/>
      <c r="I13" s="379"/>
      <c r="J13" s="370">
        <v>137</v>
      </c>
      <c r="K13" s="371">
        <v>1</v>
      </c>
      <c r="L13" s="371">
        <v>2</v>
      </c>
      <c r="M13" s="380">
        <v>6710010010</v>
      </c>
      <c r="N13" s="373">
        <v>0</v>
      </c>
      <c r="O13" s="374">
        <f>O14</f>
        <v>968569.60000000009</v>
      </c>
      <c r="P13" s="374">
        <f>P14</f>
        <v>969990</v>
      </c>
      <c r="Q13" s="375">
        <f>Q14</f>
        <v>971292</v>
      </c>
    </row>
    <row r="14" spans="1:17" ht="33" customHeight="1" x14ac:dyDescent="0.25">
      <c r="A14" s="363"/>
      <c r="B14" s="364"/>
      <c r="C14" s="366"/>
      <c r="D14" s="378"/>
      <c r="E14" s="378"/>
      <c r="F14" s="379" t="s">
        <v>325</v>
      </c>
      <c r="G14" s="379"/>
      <c r="H14" s="379"/>
      <c r="I14" s="379"/>
      <c r="J14" s="370">
        <v>137</v>
      </c>
      <c r="K14" s="371">
        <v>1</v>
      </c>
      <c r="L14" s="371">
        <v>2</v>
      </c>
      <c r="M14" s="372">
        <v>6710010010</v>
      </c>
      <c r="N14" s="373" t="s">
        <v>326</v>
      </c>
      <c r="O14" s="374">
        <f>O15+O16</f>
        <v>968569.60000000009</v>
      </c>
      <c r="P14" s="374">
        <f>P15+P16</f>
        <v>969990</v>
      </c>
      <c r="Q14" s="375">
        <f>Q15+Q16</f>
        <v>971292</v>
      </c>
    </row>
    <row r="15" spans="1:17" ht="29.25" customHeight="1" x14ac:dyDescent="0.25">
      <c r="A15" s="363"/>
      <c r="B15" s="364"/>
      <c r="C15" s="366"/>
      <c r="D15" s="378"/>
      <c r="E15" s="378"/>
      <c r="F15" s="381" t="s">
        <v>379</v>
      </c>
      <c r="G15" s="381"/>
      <c r="H15" s="381"/>
      <c r="I15" s="381"/>
      <c r="J15" s="370">
        <v>137</v>
      </c>
      <c r="K15" s="371">
        <v>1</v>
      </c>
      <c r="L15" s="371">
        <v>2</v>
      </c>
      <c r="M15" s="372">
        <v>6710010010</v>
      </c>
      <c r="N15" s="373">
        <v>121</v>
      </c>
      <c r="O15" s="374">
        <v>743909.06</v>
      </c>
      <c r="P15" s="374">
        <v>745000</v>
      </c>
      <c r="Q15" s="374">
        <v>746000</v>
      </c>
    </row>
    <row r="16" spans="1:17" ht="60" customHeight="1" x14ac:dyDescent="0.25">
      <c r="A16" s="363"/>
      <c r="B16" s="364"/>
      <c r="C16" s="366"/>
      <c r="D16" s="378"/>
      <c r="E16" s="378"/>
      <c r="F16" s="382" t="s">
        <v>380</v>
      </c>
      <c r="G16" s="382"/>
      <c r="H16" s="382"/>
      <c r="I16" s="382"/>
      <c r="J16" s="370">
        <v>137</v>
      </c>
      <c r="K16" s="371">
        <v>1</v>
      </c>
      <c r="L16" s="371">
        <v>2</v>
      </c>
      <c r="M16" s="372">
        <v>6710010010</v>
      </c>
      <c r="N16" s="373">
        <v>129</v>
      </c>
      <c r="O16" s="374">
        <v>224660.54</v>
      </c>
      <c r="P16" s="374">
        <v>224990</v>
      </c>
      <c r="Q16" s="374">
        <v>225292</v>
      </c>
    </row>
    <row r="17" spans="1:17" ht="60" customHeight="1" x14ac:dyDescent="0.25">
      <c r="A17" s="363"/>
      <c r="B17" s="364"/>
      <c r="C17" s="383" t="s">
        <v>327</v>
      </c>
      <c r="D17" s="384"/>
      <c r="E17" s="384"/>
      <c r="F17" s="384"/>
      <c r="G17" s="384"/>
      <c r="H17" s="384"/>
      <c r="I17" s="385"/>
      <c r="J17" s="357">
        <v>137</v>
      </c>
      <c r="K17" s="358">
        <v>1</v>
      </c>
      <c r="L17" s="358">
        <v>4</v>
      </c>
      <c r="M17" s="386">
        <v>0</v>
      </c>
      <c r="N17" s="360">
        <v>0</v>
      </c>
      <c r="O17" s="361">
        <f t="shared" ref="O17:Q18" si="0">O18</f>
        <v>2903645.35</v>
      </c>
      <c r="P17" s="361">
        <f t="shared" si="0"/>
        <v>2960900</v>
      </c>
      <c r="Q17" s="361">
        <f t="shared" si="0"/>
        <v>2962900</v>
      </c>
    </row>
    <row r="18" spans="1:17" ht="78" customHeight="1" x14ac:dyDescent="0.25">
      <c r="A18" s="363"/>
      <c r="B18" s="364"/>
      <c r="C18" s="366"/>
      <c r="D18" s="367" t="s">
        <v>381</v>
      </c>
      <c r="E18" s="368"/>
      <c r="F18" s="368"/>
      <c r="G18" s="368"/>
      <c r="H18" s="368"/>
      <c r="I18" s="369"/>
      <c r="J18" s="370">
        <v>137</v>
      </c>
      <c r="K18" s="371">
        <v>1</v>
      </c>
      <c r="L18" s="371">
        <v>4</v>
      </c>
      <c r="M18" s="372">
        <v>6700000000</v>
      </c>
      <c r="N18" s="373">
        <v>0</v>
      </c>
      <c r="O18" s="374">
        <f t="shared" si="0"/>
        <v>2903645.35</v>
      </c>
      <c r="P18" s="374">
        <f t="shared" si="0"/>
        <v>2960900</v>
      </c>
      <c r="Q18" s="375">
        <f t="shared" si="0"/>
        <v>2962900</v>
      </c>
    </row>
    <row r="19" spans="1:17" ht="30.75" customHeight="1" x14ac:dyDescent="0.25">
      <c r="A19" s="363"/>
      <c r="B19" s="364"/>
      <c r="C19" s="366"/>
      <c r="D19" s="367" t="s">
        <v>382</v>
      </c>
      <c r="E19" s="368"/>
      <c r="F19" s="368"/>
      <c r="G19" s="368"/>
      <c r="H19" s="368"/>
      <c r="I19" s="369"/>
      <c r="J19" s="370">
        <v>137</v>
      </c>
      <c r="K19" s="371">
        <v>1</v>
      </c>
      <c r="L19" s="371">
        <v>4</v>
      </c>
      <c r="M19" s="372">
        <v>6710000000</v>
      </c>
      <c r="N19" s="373">
        <v>0</v>
      </c>
      <c r="O19" s="374">
        <f>O21+O24+O27+O28</f>
        <v>2903645.35</v>
      </c>
      <c r="P19" s="374">
        <f>P21+P24+P27+P28</f>
        <v>2960900</v>
      </c>
      <c r="Q19" s="375">
        <f>Q21+Q24+Q27+Q28</f>
        <v>2962900</v>
      </c>
    </row>
    <row r="20" spans="1:17" ht="30.75" customHeight="1" x14ac:dyDescent="0.25">
      <c r="A20" s="363"/>
      <c r="B20" s="364"/>
      <c r="C20" s="366"/>
      <c r="D20" s="378"/>
      <c r="E20" s="379" t="s">
        <v>329</v>
      </c>
      <c r="F20" s="379"/>
      <c r="G20" s="379"/>
      <c r="H20" s="379"/>
      <c r="I20" s="379"/>
      <c r="J20" s="370">
        <v>137</v>
      </c>
      <c r="K20" s="371">
        <v>1</v>
      </c>
      <c r="L20" s="371">
        <v>4</v>
      </c>
      <c r="M20" s="334">
        <v>6710010020</v>
      </c>
      <c r="N20" s="373">
        <v>0</v>
      </c>
      <c r="O20" s="374">
        <f>O21+O24+O27+O30</f>
        <v>2848645.35</v>
      </c>
      <c r="P20" s="374">
        <f>P21+P24+P27+P28</f>
        <v>2960900</v>
      </c>
      <c r="Q20" s="375">
        <f>Q21+Q24+Q27+Q28</f>
        <v>2962900</v>
      </c>
    </row>
    <row r="21" spans="1:17" ht="31.5" customHeight="1" x14ac:dyDescent="0.25">
      <c r="A21" s="363"/>
      <c r="B21" s="364"/>
      <c r="C21" s="366"/>
      <c r="D21" s="378"/>
      <c r="E21" s="378"/>
      <c r="F21" s="379" t="s">
        <v>325</v>
      </c>
      <c r="G21" s="379"/>
      <c r="H21" s="379"/>
      <c r="I21" s="379"/>
      <c r="J21" s="370">
        <v>137</v>
      </c>
      <c r="K21" s="371">
        <v>1</v>
      </c>
      <c r="L21" s="371">
        <v>4</v>
      </c>
      <c r="M21" s="372">
        <v>6710010020</v>
      </c>
      <c r="N21" s="373" t="s">
        <v>326</v>
      </c>
      <c r="O21" s="374">
        <f>O22+O23</f>
        <v>2288970.35</v>
      </c>
      <c r="P21" s="374">
        <f>P22+P23</f>
        <v>2343600</v>
      </c>
      <c r="Q21" s="374">
        <f>Q22+Q23</f>
        <v>2343600</v>
      </c>
    </row>
    <row r="22" spans="1:17" ht="32.25" customHeight="1" x14ac:dyDescent="0.25">
      <c r="A22" s="363"/>
      <c r="B22" s="364"/>
      <c r="C22" s="366"/>
      <c r="D22" s="378"/>
      <c r="E22" s="378"/>
      <c r="F22" s="381" t="s">
        <v>379</v>
      </c>
      <c r="G22" s="381"/>
      <c r="H22" s="381"/>
      <c r="I22" s="381"/>
      <c r="J22" s="370">
        <v>137</v>
      </c>
      <c r="K22" s="371">
        <v>1</v>
      </c>
      <c r="L22" s="371">
        <v>4</v>
      </c>
      <c r="M22" s="372">
        <v>6710010020</v>
      </c>
      <c r="N22" s="373">
        <v>121</v>
      </c>
      <c r="O22" s="374">
        <v>1758041.74</v>
      </c>
      <c r="P22" s="374">
        <v>1800000</v>
      </c>
      <c r="Q22" s="374">
        <v>1800000</v>
      </c>
    </row>
    <row r="23" spans="1:17" ht="61.5" customHeight="1" x14ac:dyDescent="0.25">
      <c r="A23" s="363"/>
      <c r="B23" s="364"/>
      <c r="C23" s="366"/>
      <c r="D23" s="378"/>
      <c r="E23" s="378"/>
      <c r="F23" s="381" t="s">
        <v>380</v>
      </c>
      <c r="G23" s="381"/>
      <c r="H23" s="381"/>
      <c r="I23" s="381"/>
      <c r="J23" s="370">
        <v>137</v>
      </c>
      <c r="K23" s="371">
        <v>1</v>
      </c>
      <c r="L23" s="371">
        <v>4</v>
      </c>
      <c r="M23" s="372">
        <v>6710010020</v>
      </c>
      <c r="N23" s="373">
        <v>129</v>
      </c>
      <c r="O23" s="374">
        <v>530928.61</v>
      </c>
      <c r="P23" s="374">
        <v>543600</v>
      </c>
      <c r="Q23" s="374">
        <v>543600</v>
      </c>
    </row>
    <row r="24" spans="1:17" ht="35.25" customHeight="1" x14ac:dyDescent="0.25">
      <c r="A24" s="363"/>
      <c r="B24" s="364"/>
      <c r="C24" s="366"/>
      <c r="D24" s="378"/>
      <c r="E24" s="378"/>
      <c r="F24" s="379" t="s">
        <v>330</v>
      </c>
      <c r="G24" s="379"/>
      <c r="H24" s="379"/>
      <c r="I24" s="379"/>
      <c r="J24" s="370">
        <v>137</v>
      </c>
      <c r="K24" s="371">
        <v>1</v>
      </c>
      <c r="L24" s="371">
        <v>4</v>
      </c>
      <c r="M24" s="372">
        <v>6710010020</v>
      </c>
      <c r="N24" s="373" t="s">
        <v>331</v>
      </c>
      <c r="O24" s="374">
        <f>O25+O26</f>
        <v>512375</v>
      </c>
      <c r="P24" s="374">
        <f>P25+P26</f>
        <v>515000</v>
      </c>
      <c r="Q24" s="374">
        <f>Q25+Q26</f>
        <v>517000</v>
      </c>
    </row>
    <row r="25" spans="1:17" ht="29.25" customHeight="1" x14ac:dyDescent="0.25">
      <c r="A25" s="363"/>
      <c r="B25" s="364"/>
      <c r="C25" s="366"/>
      <c r="D25" s="378"/>
      <c r="E25" s="378"/>
      <c r="F25" s="381" t="s">
        <v>383</v>
      </c>
      <c r="G25" s="381"/>
      <c r="H25" s="381"/>
      <c r="I25" s="381"/>
      <c r="J25" s="370">
        <v>137</v>
      </c>
      <c r="K25" s="371">
        <v>1</v>
      </c>
      <c r="L25" s="371">
        <v>4</v>
      </c>
      <c r="M25" s="372">
        <v>6710010020</v>
      </c>
      <c r="N25" s="373">
        <v>244</v>
      </c>
      <c r="O25" s="374">
        <v>492375</v>
      </c>
      <c r="P25" s="374">
        <v>493000</v>
      </c>
      <c r="Q25" s="375">
        <v>493000</v>
      </c>
    </row>
    <row r="26" spans="1:17" ht="18.75" customHeight="1" x14ac:dyDescent="0.25">
      <c r="A26" s="363"/>
      <c r="B26" s="364"/>
      <c r="C26" s="366"/>
      <c r="D26" s="378"/>
      <c r="E26" s="378"/>
      <c r="F26" s="387" t="s">
        <v>384</v>
      </c>
      <c r="G26" s="388"/>
      <c r="H26" s="388"/>
      <c r="I26" s="389"/>
      <c r="J26" s="370">
        <v>137</v>
      </c>
      <c r="K26" s="371">
        <v>1</v>
      </c>
      <c r="L26" s="371">
        <v>4</v>
      </c>
      <c r="M26" s="372">
        <v>6710010020</v>
      </c>
      <c r="N26" s="373">
        <v>247</v>
      </c>
      <c r="O26" s="374">
        <v>20000</v>
      </c>
      <c r="P26" s="374">
        <v>22000</v>
      </c>
      <c r="Q26" s="374">
        <v>24000</v>
      </c>
    </row>
    <row r="27" spans="1:17" ht="16.5" customHeight="1" x14ac:dyDescent="0.25">
      <c r="A27" s="363"/>
      <c r="B27" s="364"/>
      <c r="C27" s="366"/>
      <c r="D27" s="378"/>
      <c r="E27" s="378"/>
      <c r="F27" s="379" t="s">
        <v>247</v>
      </c>
      <c r="G27" s="379"/>
      <c r="H27" s="379"/>
      <c r="I27" s="379"/>
      <c r="J27" s="370">
        <v>137</v>
      </c>
      <c r="K27" s="371">
        <v>1</v>
      </c>
      <c r="L27" s="371">
        <v>4</v>
      </c>
      <c r="M27" s="390">
        <v>6710010020</v>
      </c>
      <c r="N27" s="373" t="s">
        <v>332</v>
      </c>
      <c r="O27" s="374">
        <v>22300</v>
      </c>
      <c r="P27" s="374">
        <v>22300</v>
      </c>
      <c r="Q27" s="374">
        <v>22300</v>
      </c>
    </row>
    <row r="28" spans="1:17" ht="16.5" customHeight="1" x14ac:dyDescent="0.25">
      <c r="A28" s="363"/>
      <c r="B28" s="364"/>
      <c r="C28" s="366"/>
      <c r="D28" s="378"/>
      <c r="E28" s="378"/>
      <c r="F28" s="379" t="s">
        <v>333</v>
      </c>
      <c r="G28" s="379"/>
      <c r="H28" s="379"/>
      <c r="I28" s="379"/>
      <c r="J28" s="370">
        <v>137</v>
      </c>
      <c r="K28" s="371">
        <v>1</v>
      </c>
      <c r="L28" s="371">
        <v>4</v>
      </c>
      <c r="M28" s="372">
        <v>6710010020</v>
      </c>
      <c r="N28" s="373">
        <v>850</v>
      </c>
      <c r="O28" s="374">
        <f>O29+O30</f>
        <v>80000</v>
      </c>
      <c r="P28" s="374">
        <v>80000</v>
      </c>
      <c r="Q28" s="374">
        <v>80000</v>
      </c>
    </row>
    <row r="29" spans="1:17" ht="39" customHeight="1" x14ac:dyDescent="0.25">
      <c r="A29" s="363"/>
      <c r="B29" s="364"/>
      <c r="C29" s="366"/>
      <c r="D29" s="378"/>
      <c r="E29" s="378"/>
      <c r="F29" s="379" t="s">
        <v>385</v>
      </c>
      <c r="G29" s="379"/>
      <c r="H29" s="379"/>
      <c r="I29" s="379"/>
      <c r="J29" s="370">
        <v>137</v>
      </c>
      <c r="K29" s="371">
        <v>1</v>
      </c>
      <c r="L29" s="371">
        <v>4</v>
      </c>
      <c r="M29" s="372">
        <v>6710010020</v>
      </c>
      <c r="N29" s="373">
        <v>851</v>
      </c>
      <c r="O29" s="374">
        <v>55000</v>
      </c>
      <c r="P29" s="374">
        <v>55000</v>
      </c>
      <c r="Q29" s="374">
        <v>55000</v>
      </c>
    </row>
    <row r="30" spans="1:17" ht="15.75" customHeight="1" x14ac:dyDescent="0.25">
      <c r="A30" s="363"/>
      <c r="B30" s="364"/>
      <c r="C30" s="366"/>
      <c r="D30" s="378"/>
      <c r="E30" s="378"/>
      <c r="F30" s="379" t="s">
        <v>386</v>
      </c>
      <c r="G30" s="379"/>
      <c r="H30" s="379"/>
      <c r="I30" s="379"/>
      <c r="J30" s="370">
        <v>137</v>
      </c>
      <c r="K30" s="371">
        <v>1</v>
      </c>
      <c r="L30" s="371">
        <v>4</v>
      </c>
      <c r="M30" s="372">
        <v>6710010020</v>
      </c>
      <c r="N30" s="373">
        <v>853</v>
      </c>
      <c r="O30" s="374">
        <v>25000</v>
      </c>
      <c r="P30" s="374">
        <v>25000</v>
      </c>
      <c r="Q30" s="374">
        <v>25000</v>
      </c>
    </row>
    <row r="31" spans="1:17" ht="68.25" customHeight="1" x14ac:dyDescent="0.25">
      <c r="A31" s="391"/>
      <c r="B31" s="392"/>
      <c r="C31" s="393"/>
      <c r="D31" s="365" t="s">
        <v>387</v>
      </c>
      <c r="E31" s="394"/>
      <c r="F31" s="394"/>
      <c r="G31" s="394"/>
      <c r="H31" s="394"/>
      <c r="I31" s="394"/>
      <c r="J31" s="357">
        <v>137</v>
      </c>
      <c r="K31" s="358">
        <v>1</v>
      </c>
      <c r="L31" s="358">
        <v>6</v>
      </c>
      <c r="M31" s="386">
        <v>0</v>
      </c>
      <c r="N31" s="360">
        <v>0</v>
      </c>
      <c r="O31" s="361">
        <f>O35</f>
        <v>54800</v>
      </c>
      <c r="P31" s="361">
        <f>P32</f>
        <v>54800</v>
      </c>
      <c r="Q31" s="361">
        <f>Q32</f>
        <v>54800</v>
      </c>
    </row>
    <row r="32" spans="1:17" ht="85.5" customHeight="1" x14ac:dyDescent="0.25">
      <c r="A32" s="395"/>
      <c r="B32" s="364"/>
      <c r="C32" s="366"/>
      <c r="D32" s="396"/>
      <c r="E32" s="396"/>
      <c r="F32" s="397" t="s">
        <v>381</v>
      </c>
      <c r="G32" s="398"/>
      <c r="H32" s="398"/>
      <c r="I32" s="399"/>
      <c r="J32" s="400">
        <v>137</v>
      </c>
      <c r="K32" s="401">
        <v>1</v>
      </c>
      <c r="L32" s="401">
        <v>6</v>
      </c>
      <c r="M32" s="402">
        <v>6700000000</v>
      </c>
      <c r="N32" s="403">
        <v>0</v>
      </c>
      <c r="O32" s="404">
        <f>O35</f>
        <v>54800</v>
      </c>
      <c r="P32" s="404">
        <f>P35</f>
        <v>54800</v>
      </c>
      <c r="Q32" s="405">
        <f>Q35</f>
        <v>54800</v>
      </c>
    </row>
    <row r="33" spans="1:17" ht="33.75" customHeight="1" x14ac:dyDescent="0.25">
      <c r="A33" s="395"/>
      <c r="B33" s="364"/>
      <c r="C33" s="366"/>
      <c r="D33" s="378"/>
      <c r="E33" s="378"/>
      <c r="F33" s="406" t="s">
        <v>388</v>
      </c>
      <c r="G33" s="407"/>
      <c r="H33" s="407"/>
      <c r="I33" s="408"/>
      <c r="J33" s="370">
        <v>137</v>
      </c>
      <c r="K33" s="371">
        <v>1</v>
      </c>
      <c r="L33" s="371">
        <v>6</v>
      </c>
      <c r="M33" s="409">
        <v>6710000000</v>
      </c>
      <c r="N33" s="373">
        <v>0</v>
      </c>
      <c r="O33" s="374">
        <f>O35</f>
        <v>54800</v>
      </c>
      <c r="P33" s="374">
        <f>P35</f>
        <v>54800</v>
      </c>
      <c r="Q33" s="375">
        <f>Q35</f>
        <v>54800</v>
      </c>
    </row>
    <row r="34" spans="1:17" ht="59.25" customHeight="1" x14ac:dyDescent="0.25">
      <c r="A34" s="395"/>
      <c r="B34" s="364"/>
      <c r="C34" s="366"/>
      <c r="D34" s="410"/>
      <c r="E34" s="410"/>
      <c r="F34" s="388" t="s">
        <v>337</v>
      </c>
      <c r="G34" s="411"/>
      <c r="H34" s="411"/>
      <c r="I34" s="412"/>
      <c r="J34" s="370">
        <v>137</v>
      </c>
      <c r="K34" s="371">
        <v>1</v>
      </c>
      <c r="L34" s="371">
        <v>6</v>
      </c>
      <c r="M34" s="409">
        <v>6710010080</v>
      </c>
      <c r="N34" s="373">
        <v>0</v>
      </c>
      <c r="O34" s="374">
        <f>O35</f>
        <v>54800</v>
      </c>
      <c r="P34" s="374">
        <f>P35</f>
        <v>54800</v>
      </c>
      <c r="Q34" s="375">
        <f>Q35</f>
        <v>54800</v>
      </c>
    </row>
    <row r="35" spans="1:17" ht="19.5" customHeight="1" x14ac:dyDescent="0.25">
      <c r="A35" s="413"/>
      <c r="B35" s="364"/>
      <c r="C35" s="366"/>
      <c r="D35" s="410"/>
      <c r="E35" s="410"/>
      <c r="F35" s="388" t="s">
        <v>247</v>
      </c>
      <c r="G35" s="411"/>
      <c r="H35" s="411"/>
      <c r="I35" s="412"/>
      <c r="J35" s="370">
        <v>137</v>
      </c>
      <c r="K35" s="371">
        <v>1</v>
      </c>
      <c r="L35" s="371">
        <v>6</v>
      </c>
      <c r="M35" s="414">
        <v>6710010080</v>
      </c>
      <c r="N35" s="373">
        <v>540</v>
      </c>
      <c r="O35" s="374">
        <v>54800</v>
      </c>
      <c r="P35" s="374">
        <v>54800</v>
      </c>
      <c r="Q35" s="374">
        <v>54800</v>
      </c>
    </row>
    <row r="36" spans="1:17" ht="42" customHeight="1" x14ac:dyDescent="0.25">
      <c r="A36" s="415"/>
      <c r="B36" s="364"/>
      <c r="C36" s="366"/>
      <c r="D36" s="416" t="s">
        <v>338</v>
      </c>
      <c r="E36" s="417"/>
      <c r="F36" s="417"/>
      <c r="G36" s="417"/>
      <c r="H36" s="417"/>
      <c r="I36" s="418"/>
      <c r="J36" s="357">
        <v>137</v>
      </c>
      <c r="K36" s="358">
        <v>1</v>
      </c>
      <c r="L36" s="358">
        <v>7</v>
      </c>
      <c r="M36" s="386">
        <v>0</v>
      </c>
      <c r="N36" s="360">
        <v>0</v>
      </c>
      <c r="O36" s="361">
        <f>O39</f>
        <v>0</v>
      </c>
      <c r="P36" s="361">
        <v>0</v>
      </c>
      <c r="Q36" s="361">
        <v>0</v>
      </c>
    </row>
    <row r="37" spans="1:17" ht="28.5" customHeight="1" x14ac:dyDescent="0.25">
      <c r="A37" s="415"/>
      <c r="B37" s="364"/>
      <c r="C37" s="366"/>
      <c r="D37" s="410"/>
      <c r="E37" s="410"/>
      <c r="F37" s="387" t="s">
        <v>339</v>
      </c>
      <c r="G37" s="388"/>
      <c r="H37" s="388"/>
      <c r="I37" s="389"/>
      <c r="J37" s="370">
        <v>137</v>
      </c>
      <c r="K37" s="371">
        <v>1</v>
      </c>
      <c r="L37" s="371">
        <v>7</v>
      </c>
      <c r="M37" s="409">
        <v>7700000000</v>
      </c>
      <c r="N37" s="373">
        <v>0</v>
      </c>
      <c r="O37" s="374">
        <f>O38</f>
        <v>0</v>
      </c>
      <c r="P37" s="374">
        <v>0</v>
      </c>
      <c r="Q37" s="374">
        <v>0</v>
      </c>
    </row>
    <row r="38" spans="1:17" ht="30.75" customHeight="1" x14ac:dyDescent="0.25">
      <c r="A38" s="415"/>
      <c r="B38" s="364"/>
      <c r="C38" s="366"/>
      <c r="D38" s="410"/>
      <c r="E38" s="410"/>
      <c r="F38" s="419" t="s">
        <v>338</v>
      </c>
      <c r="G38" s="420"/>
      <c r="H38" s="420"/>
      <c r="I38" s="421"/>
      <c r="J38" s="370">
        <v>137</v>
      </c>
      <c r="K38" s="371">
        <v>1</v>
      </c>
      <c r="L38" s="371">
        <v>7</v>
      </c>
      <c r="M38" s="409">
        <v>7700010050</v>
      </c>
      <c r="N38" s="373">
        <v>0</v>
      </c>
      <c r="O38" s="374">
        <f>O39</f>
        <v>0</v>
      </c>
      <c r="P38" s="374">
        <v>0</v>
      </c>
      <c r="Q38" s="374">
        <v>0</v>
      </c>
    </row>
    <row r="39" spans="1:17" x14ac:dyDescent="0.25">
      <c r="A39" s="415"/>
      <c r="B39" s="364"/>
      <c r="C39" s="366"/>
      <c r="D39" s="410"/>
      <c r="E39" s="410"/>
      <c r="F39" s="419" t="s">
        <v>340</v>
      </c>
      <c r="G39" s="420"/>
      <c r="H39" s="420"/>
      <c r="I39" s="421"/>
      <c r="J39" s="370">
        <v>137</v>
      </c>
      <c r="K39" s="371">
        <v>1</v>
      </c>
      <c r="L39" s="371">
        <v>7</v>
      </c>
      <c r="M39" s="409">
        <v>7700010050</v>
      </c>
      <c r="N39" s="373">
        <v>880</v>
      </c>
      <c r="O39" s="374">
        <v>0</v>
      </c>
      <c r="P39" s="374">
        <v>0</v>
      </c>
      <c r="Q39" s="374">
        <v>0</v>
      </c>
    </row>
    <row r="40" spans="1:17" ht="19.5" customHeight="1" x14ac:dyDescent="0.25">
      <c r="A40" s="415"/>
      <c r="B40" s="364"/>
      <c r="C40" s="366"/>
      <c r="D40" s="422" t="s">
        <v>389</v>
      </c>
      <c r="E40" s="423"/>
      <c r="F40" s="423"/>
      <c r="G40" s="423"/>
      <c r="H40" s="423"/>
      <c r="I40" s="423"/>
      <c r="J40" s="357">
        <v>137</v>
      </c>
      <c r="K40" s="358">
        <v>1</v>
      </c>
      <c r="L40" s="358">
        <v>13</v>
      </c>
      <c r="M40" s="386">
        <v>0</v>
      </c>
      <c r="N40" s="360">
        <v>0</v>
      </c>
      <c r="O40" s="361">
        <f t="shared" ref="O40:Q43" si="1">O41</f>
        <v>2600</v>
      </c>
      <c r="P40" s="361">
        <f t="shared" si="1"/>
        <v>2900</v>
      </c>
      <c r="Q40" s="361">
        <f t="shared" si="1"/>
        <v>3000</v>
      </c>
    </row>
    <row r="41" spans="1:17" ht="33" customHeight="1" x14ac:dyDescent="0.25">
      <c r="A41" s="395"/>
      <c r="B41" s="364"/>
      <c r="C41" s="366"/>
      <c r="D41" s="366"/>
      <c r="E41" s="424"/>
      <c r="F41" s="425" t="s">
        <v>390</v>
      </c>
      <c r="G41" s="407"/>
      <c r="H41" s="407"/>
      <c r="I41" s="408"/>
      <c r="J41" s="370">
        <v>137</v>
      </c>
      <c r="K41" s="371">
        <v>1</v>
      </c>
      <c r="L41" s="371">
        <v>13</v>
      </c>
      <c r="M41" s="409">
        <v>7700000000</v>
      </c>
      <c r="N41" s="373">
        <v>0</v>
      </c>
      <c r="O41" s="374">
        <f t="shared" si="1"/>
        <v>2600</v>
      </c>
      <c r="P41" s="374">
        <f t="shared" si="1"/>
        <v>2900</v>
      </c>
      <c r="Q41" s="374">
        <f t="shared" si="1"/>
        <v>3000</v>
      </c>
    </row>
    <row r="42" spans="1:17" ht="30.75" customHeight="1" x14ac:dyDescent="0.25">
      <c r="A42" s="395"/>
      <c r="B42" s="364"/>
      <c r="C42" s="366"/>
      <c r="D42" s="366"/>
      <c r="E42" s="424"/>
      <c r="F42" s="425" t="s">
        <v>391</v>
      </c>
      <c r="G42" s="426"/>
      <c r="H42" s="426"/>
      <c r="I42" s="427"/>
      <c r="J42" s="370">
        <v>137</v>
      </c>
      <c r="K42" s="371">
        <v>1</v>
      </c>
      <c r="L42" s="371">
        <v>13</v>
      </c>
      <c r="M42" s="409">
        <v>7700095100</v>
      </c>
      <c r="N42" s="373">
        <v>0</v>
      </c>
      <c r="O42" s="374">
        <f t="shared" si="1"/>
        <v>2600</v>
      </c>
      <c r="P42" s="374">
        <f t="shared" si="1"/>
        <v>2900</v>
      </c>
      <c r="Q42" s="374">
        <f t="shared" si="1"/>
        <v>3000</v>
      </c>
    </row>
    <row r="43" spans="1:17" ht="19.5" customHeight="1" x14ac:dyDescent="0.25">
      <c r="A43" s="395"/>
      <c r="B43" s="364"/>
      <c r="C43" s="366"/>
      <c r="D43" s="366"/>
      <c r="E43" s="424"/>
      <c r="F43" s="425" t="s">
        <v>333</v>
      </c>
      <c r="G43" s="426"/>
      <c r="H43" s="426"/>
      <c r="I43" s="427"/>
      <c r="J43" s="370">
        <v>137</v>
      </c>
      <c r="K43" s="371">
        <v>1</v>
      </c>
      <c r="L43" s="371">
        <v>13</v>
      </c>
      <c r="M43" s="409">
        <v>7700095100</v>
      </c>
      <c r="N43" s="373">
        <v>850</v>
      </c>
      <c r="O43" s="374">
        <f t="shared" si="1"/>
        <v>2600</v>
      </c>
      <c r="P43" s="374">
        <f t="shared" si="1"/>
        <v>2900</v>
      </c>
      <c r="Q43" s="374">
        <f t="shared" si="1"/>
        <v>3000</v>
      </c>
    </row>
    <row r="44" spans="1:17" ht="19.5" customHeight="1" x14ac:dyDescent="0.25">
      <c r="A44" s="395"/>
      <c r="B44" s="364"/>
      <c r="C44" s="366"/>
      <c r="D44" s="366"/>
      <c r="E44" s="424"/>
      <c r="F44" s="425" t="s">
        <v>386</v>
      </c>
      <c r="G44" s="426"/>
      <c r="H44" s="426"/>
      <c r="I44" s="427"/>
      <c r="J44" s="370">
        <v>137</v>
      </c>
      <c r="K44" s="371">
        <v>1</v>
      </c>
      <c r="L44" s="371">
        <v>13</v>
      </c>
      <c r="M44" s="409">
        <v>7700095100</v>
      </c>
      <c r="N44" s="373">
        <v>853</v>
      </c>
      <c r="O44" s="374">
        <v>2600</v>
      </c>
      <c r="P44" s="374">
        <v>2900</v>
      </c>
      <c r="Q44" s="374">
        <v>3000</v>
      </c>
    </row>
    <row r="45" spans="1:17" ht="15" customHeight="1" x14ac:dyDescent="0.25">
      <c r="A45" s="428" t="s">
        <v>291</v>
      </c>
      <c r="B45" s="429"/>
      <c r="C45" s="429"/>
      <c r="D45" s="429"/>
      <c r="E45" s="429"/>
      <c r="F45" s="429"/>
      <c r="G45" s="429"/>
      <c r="H45" s="429"/>
      <c r="I45" s="430"/>
      <c r="J45" s="357">
        <v>137</v>
      </c>
      <c r="K45" s="358">
        <v>2</v>
      </c>
      <c r="L45" s="358">
        <v>0</v>
      </c>
      <c r="M45" s="359">
        <v>0</v>
      </c>
      <c r="N45" s="360">
        <v>0</v>
      </c>
      <c r="O45" s="361">
        <f>O50+O53</f>
        <v>254900</v>
      </c>
      <c r="P45" s="361">
        <f>P46</f>
        <v>257600</v>
      </c>
      <c r="Q45" s="362">
        <f>Q50+Q53</f>
        <v>267800</v>
      </c>
    </row>
    <row r="46" spans="1:17" ht="30" customHeight="1" x14ac:dyDescent="0.25">
      <c r="A46" s="363"/>
      <c r="B46" s="364"/>
      <c r="C46" s="431" t="s">
        <v>292</v>
      </c>
      <c r="D46" s="432"/>
      <c r="E46" s="432"/>
      <c r="F46" s="432"/>
      <c r="G46" s="432"/>
      <c r="H46" s="432"/>
      <c r="I46" s="433"/>
      <c r="J46" s="357">
        <v>137</v>
      </c>
      <c r="K46" s="358">
        <v>2</v>
      </c>
      <c r="L46" s="358">
        <v>3</v>
      </c>
      <c r="M46" s="359">
        <v>0</v>
      </c>
      <c r="N46" s="360">
        <v>0</v>
      </c>
      <c r="O46" s="361">
        <f>O50+O53</f>
        <v>254900</v>
      </c>
      <c r="P46" s="361">
        <f>P50+P53</f>
        <v>257600</v>
      </c>
      <c r="Q46" s="362">
        <f>Q50+Q53</f>
        <v>267800</v>
      </c>
    </row>
    <row r="47" spans="1:17" ht="75.75" customHeight="1" x14ac:dyDescent="0.25">
      <c r="A47" s="363"/>
      <c r="B47" s="364"/>
      <c r="C47" s="434"/>
      <c r="D47" s="367" t="s">
        <v>381</v>
      </c>
      <c r="E47" s="368"/>
      <c r="F47" s="368"/>
      <c r="G47" s="368"/>
      <c r="H47" s="368"/>
      <c r="I47" s="369"/>
      <c r="J47" s="370">
        <v>137</v>
      </c>
      <c r="K47" s="371">
        <v>2</v>
      </c>
      <c r="L47" s="371">
        <v>3</v>
      </c>
      <c r="M47" s="372">
        <v>6700000000</v>
      </c>
      <c r="N47" s="373">
        <v>0</v>
      </c>
      <c r="O47" s="374">
        <f>O48</f>
        <v>254900</v>
      </c>
      <c r="P47" s="374">
        <f>P48</f>
        <v>257600</v>
      </c>
      <c r="Q47" s="375">
        <f>Q48</f>
        <v>267800</v>
      </c>
    </row>
    <row r="48" spans="1:17" ht="45.75" customHeight="1" x14ac:dyDescent="0.25">
      <c r="A48" s="363"/>
      <c r="B48" s="364"/>
      <c r="C48" s="366"/>
      <c r="D48" s="435" t="s">
        <v>344</v>
      </c>
      <c r="E48" s="436"/>
      <c r="F48" s="436"/>
      <c r="G48" s="436"/>
      <c r="H48" s="436"/>
      <c r="I48" s="437"/>
      <c r="J48" s="370">
        <v>137</v>
      </c>
      <c r="K48" s="371">
        <v>2</v>
      </c>
      <c r="L48" s="371">
        <v>3</v>
      </c>
      <c r="M48" s="372">
        <v>6720000000</v>
      </c>
      <c r="N48" s="373">
        <v>0</v>
      </c>
      <c r="O48" s="374">
        <f>O50+O53</f>
        <v>254900</v>
      </c>
      <c r="P48" s="374">
        <f>P50+P53</f>
        <v>257600</v>
      </c>
      <c r="Q48" s="375">
        <f>Q50+Q53</f>
        <v>267800</v>
      </c>
    </row>
    <row r="49" spans="1:17" ht="46.5" customHeight="1" x14ac:dyDescent="0.25">
      <c r="A49" s="363"/>
      <c r="B49" s="364"/>
      <c r="C49" s="366"/>
      <c r="D49" s="378"/>
      <c r="E49" s="438"/>
      <c r="F49" s="435" t="s">
        <v>392</v>
      </c>
      <c r="G49" s="436"/>
      <c r="H49" s="436"/>
      <c r="I49" s="437"/>
      <c r="J49" s="439">
        <v>137</v>
      </c>
      <c r="K49" s="440">
        <v>2</v>
      </c>
      <c r="L49" s="440">
        <v>3</v>
      </c>
      <c r="M49" s="372">
        <v>6720051180</v>
      </c>
      <c r="N49" s="441">
        <v>0</v>
      </c>
      <c r="O49" s="374">
        <f>O50+O53</f>
        <v>254900</v>
      </c>
      <c r="P49" s="442">
        <f>P50+P53</f>
        <v>257600</v>
      </c>
      <c r="Q49" s="443">
        <f>Q50+Q53</f>
        <v>267800</v>
      </c>
    </row>
    <row r="50" spans="1:17" ht="30.75" customHeight="1" x14ac:dyDescent="0.25">
      <c r="A50" s="363"/>
      <c r="B50" s="364"/>
      <c r="C50" s="366"/>
      <c r="D50" s="378"/>
      <c r="E50" s="378"/>
      <c r="F50" s="379" t="s">
        <v>325</v>
      </c>
      <c r="G50" s="379"/>
      <c r="H50" s="379"/>
      <c r="I50" s="379"/>
      <c r="J50" s="370">
        <v>137</v>
      </c>
      <c r="K50" s="371">
        <v>2</v>
      </c>
      <c r="L50" s="371">
        <v>3</v>
      </c>
      <c r="M50" s="372">
        <v>6720051180</v>
      </c>
      <c r="N50" s="373" t="s">
        <v>326</v>
      </c>
      <c r="O50" s="374">
        <f>O51+O52</f>
        <v>242039.2</v>
      </c>
      <c r="P50" s="374">
        <f>P51+P52</f>
        <v>243474</v>
      </c>
      <c r="Q50" s="375">
        <f>Q51+Q52</f>
        <v>246078</v>
      </c>
    </row>
    <row r="51" spans="1:17" ht="30" customHeight="1" x14ac:dyDescent="0.25">
      <c r="A51" s="363"/>
      <c r="B51" s="364"/>
      <c r="C51" s="366"/>
      <c r="D51" s="378"/>
      <c r="E51" s="378"/>
      <c r="F51" s="381" t="s">
        <v>379</v>
      </c>
      <c r="G51" s="381"/>
      <c r="H51" s="381"/>
      <c r="I51" s="381"/>
      <c r="J51" s="370">
        <v>137</v>
      </c>
      <c r="K51" s="371">
        <v>2</v>
      </c>
      <c r="L51" s="371">
        <v>3</v>
      </c>
      <c r="M51" s="372">
        <v>6720051180</v>
      </c>
      <c r="N51" s="373">
        <v>121</v>
      </c>
      <c r="O51" s="374">
        <v>185898</v>
      </c>
      <c r="P51" s="374">
        <v>187000</v>
      </c>
      <c r="Q51" s="374">
        <v>189000</v>
      </c>
    </row>
    <row r="52" spans="1:17" ht="59.25" customHeight="1" x14ac:dyDescent="0.25">
      <c r="A52" s="363"/>
      <c r="B52" s="364"/>
      <c r="C52" s="366"/>
      <c r="D52" s="378"/>
      <c r="E52" s="378"/>
      <c r="F52" s="381" t="s">
        <v>380</v>
      </c>
      <c r="G52" s="381"/>
      <c r="H52" s="381"/>
      <c r="I52" s="381"/>
      <c r="J52" s="370">
        <v>137</v>
      </c>
      <c r="K52" s="371">
        <v>2</v>
      </c>
      <c r="L52" s="371">
        <v>3</v>
      </c>
      <c r="M52" s="372">
        <v>6720051180</v>
      </c>
      <c r="N52" s="373">
        <v>129</v>
      </c>
      <c r="O52" s="374">
        <v>56141.2</v>
      </c>
      <c r="P52" s="374">
        <v>56474</v>
      </c>
      <c r="Q52" s="374">
        <v>57078</v>
      </c>
    </row>
    <row r="53" spans="1:17" ht="33" customHeight="1" x14ac:dyDescent="0.25">
      <c r="A53" s="363"/>
      <c r="B53" s="364"/>
      <c r="C53" s="366"/>
      <c r="D53" s="378"/>
      <c r="E53" s="378"/>
      <c r="F53" s="379" t="s">
        <v>330</v>
      </c>
      <c r="G53" s="379"/>
      <c r="H53" s="379"/>
      <c r="I53" s="379"/>
      <c r="J53" s="370">
        <v>137</v>
      </c>
      <c r="K53" s="371">
        <v>2</v>
      </c>
      <c r="L53" s="371">
        <v>3</v>
      </c>
      <c r="M53" s="372">
        <v>6720051180</v>
      </c>
      <c r="N53" s="373" t="s">
        <v>331</v>
      </c>
      <c r="O53" s="374">
        <f>O54</f>
        <v>12860.8</v>
      </c>
      <c r="P53" s="374">
        <f>P54</f>
        <v>14126</v>
      </c>
      <c r="Q53" s="375">
        <f>Q54</f>
        <v>21722</v>
      </c>
    </row>
    <row r="54" spans="1:17" ht="32.25" customHeight="1" x14ac:dyDescent="0.25">
      <c r="A54" s="363"/>
      <c r="B54" s="364"/>
      <c r="C54" s="366"/>
      <c r="D54" s="378"/>
      <c r="E54" s="378"/>
      <c r="F54" s="381" t="s">
        <v>383</v>
      </c>
      <c r="G54" s="381"/>
      <c r="H54" s="381"/>
      <c r="I54" s="381"/>
      <c r="J54" s="370">
        <v>137</v>
      </c>
      <c r="K54" s="371">
        <v>2</v>
      </c>
      <c r="L54" s="371">
        <v>3</v>
      </c>
      <c r="M54" s="372">
        <v>6720051180</v>
      </c>
      <c r="N54" s="373">
        <v>244</v>
      </c>
      <c r="O54" s="374">
        <v>12860.8</v>
      </c>
      <c r="P54" s="374">
        <v>14126</v>
      </c>
      <c r="Q54" s="374">
        <v>21722</v>
      </c>
    </row>
    <row r="55" spans="1:17" ht="46.5" customHeight="1" x14ac:dyDescent="0.25">
      <c r="A55" s="428" t="s">
        <v>293</v>
      </c>
      <c r="B55" s="429"/>
      <c r="C55" s="429"/>
      <c r="D55" s="429"/>
      <c r="E55" s="429"/>
      <c r="F55" s="429"/>
      <c r="G55" s="429"/>
      <c r="H55" s="429"/>
      <c r="I55" s="430"/>
      <c r="J55" s="357">
        <v>137</v>
      </c>
      <c r="K55" s="358">
        <v>3</v>
      </c>
      <c r="L55" s="358">
        <v>0</v>
      </c>
      <c r="M55" s="359">
        <v>0</v>
      </c>
      <c r="N55" s="360">
        <v>0</v>
      </c>
      <c r="O55" s="361">
        <f>O56+O62</f>
        <v>420300</v>
      </c>
      <c r="P55" s="361">
        <f>P56+P62</f>
        <v>420300</v>
      </c>
      <c r="Q55" s="361">
        <f>Q56+Q62</f>
        <v>420600</v>
      </c>
    </row>
    <row r="56" spans="1:17" ht="26.25" customHeight="1" x14ac:dyDescent="0.25">
      <c r="A56" s="363"/>
      <c r="B56" s="364"/>
      <c r="C56" s="431" t="s">
        <v>294</v>
      </c>
      <c r="D56" s="432"/>
      <c r="E56" s="432"/>
      <c r="F56" s="432"/>
      <c r="G56" s="432"/>
      <c r="H56" s="432"/>
      <c r="I56" s="433"/>
      <c r="J56" s="357">
        <v>137</v>
      </c>
      <c r="K56" s="358">
        <v>3</v>
      </c>
      <c r="L56" s="358">
        <v>10</v>
      </c>
      <c r="M56" s="359">
        <v>0</v>
      </c>
      <c r="N56" s="360">
        <v>0</v>
      </c>
      <c r="O56" s="361">
        <f>O58</f>
        <v>390300</v>
      </c>
      <c r="P56" s="444">
        <f>P58</f>
        <v>390300</v>
      </c>
      <c r="Q56" s="444">
        <f>Q58</f>
        <v>390600</v>
      </c>
    </row>
    <row r="57" spans="1:17" ht="76.5" customHeight="1" x14ac:dyDescent="0.25">
      <c r="A57" s="363"/>
      <c r="B57" s="364"/>
      <c r="C57" s="434"/>
      <c r="D57" s="367" t="s">
        <v>381</v>
      </c>
      <c r="E57" s="368"/>
      <c r="F57" s="368"/>
      <c r="G57" s="368"/>
      <c r="H57" s="368"/>
      <c r="I57" s="369"/>
      <c r="J57" s="370">
        <v>137</v>
      </c>
      <c r="K57" s="371">
        <v>3</v>
      </c>
      <c r="L57" s="371">
        <v>10</v>
      </c>
      <c r="M57" s="372">
        <v>6700000000</v>
      </c>
      <c r="N57" s="373">
        <v>0</v>
      </c>
      <c r="O57" s="374">
        <f t="shared" ref="O57:Q60" si="2">O58</f>
        <v>390300</v>
      </c>
      <c r="P57" s="442">
        <f t="shared" si="2"/>
        <v>390300</v>
      </c>
      <c r="Q57" s="442">
        <f t="shared" si="2"/>
        <v>390600</v>
      </c>
    </row>
    <row r="58" spans="1:17" ht="45" customHeight="1" x14ac:dyDescent="0.25">
      <c r="A58" s="363"/>
      <c r="B58" s="364"/>
      <c r="C58" s="366"/>
      <c r="D58" s="367" t="s">
        <v>346</v>
      </c>
      <c r="E58" s="368"/>
      <c r="F58" s="368"/>
      <c r="G58" s="368"/>
      <c r="H58" s="368"/>
      <c r="I58" s="369"/>
      <c r="J58" s="370">
        <v>137</v>
      </c>
      <c r="K58" s="371">
        <v>3</v>
      </c>
      <c r="L58" s="371">
        <v>10</v>
      </c>
      <c r="M58" s="372">
        <v>6730000000</v>
      </c>
      <c r="N58" s="373">
        <v>0</v>
      </c>
      <c r="O58" s="374">
        <f t="shared" si="2"/>
        <v>390300</v>
      </c>
      <c r="P58" s="442">
        <f t="shared" si="2"/>
        <v>390300</v>
      </c>
      <c r="Q58" s="442">
        <f t="shared" si="2"/>
        <v>390600</v>
      </c>
    </row>
    <row r="59" spans="1:17" ht="60" customHeight="1" x14ac:dyDescent="0.25">
      <c r="A59" s="363"/>
      <c r="B59" s="364"/>
      <c r="C59" s="366"/>
      <c r="D59" s="445"/>
      <c r="E59" s="367" t="s">
        <v>393</v>
      </c>
      <c r="F59" s="368"/>
      <c r="G59" s="368"/>
      <c r="H59" s="368"/>
      <c r="I59" s="369"/>
      <c r="J59" s="370">
        <v>137</v>
      </c>
      <c r="K59" s="371">
        <v>3</v>
      </c>
      <c r="L59" s="371">
        <v>10</v>
      </c>
      <c r="M59" s="372">
        <v>6730095020</v>
      </c>
      <c r="N59" s="373">
        <v>0</v>
      </c>
      <c r="O59" s="374">
        <f t="shared" si="2"/>
        <v>390300</v>
      </c>
      <c r="P59" s="442">
        <f t="shared" si="2"/>
        <v>390300</v>
      </c>
      <c r="Q59" s="442">
        <f t="shared" si="2"/>
        <v>390600</v>
      </c>
    </row>
    <row r="60" spans="1:17" ht="33" customHeight="1" x14ac:dyDescent="0.25">
      <c r="A60" s="363"/>
      <c r="B60" s="364"/>
      <c r="C60" s="366"/>
      <c r="D60" s="378"/>
      <c r="E60" s="378"/>
      <c r="F60" s="379" t="s">
        <v>330</v>
      </c>
      <c r="G60" s="379"/>
      <c r="H60" s="379"/>
      <c r="I60" s="379"/>
      <c r="J60" s="370">
        <v>137</v>
      </c>
      <c r="K60" s="371">
        <v>3</v>
      </c>
      <c r="L60" s="371">
        <v>10</v>
      </c>
      <c r="M60" s="372">
        <v>6730095020</v>
      </c>
      <c r="N60" s="373" t="s">
        <v>331</v>
      </c>
      <c r="O60" s="374">
        <f t="shared" si="2"/>
        <v>390300</v>
      </c>
      <c r="P60" s="442">
        <f t="shared" si="2"/>
        <v>390300</v>
      </c>
      <c r="Q60" s="442">
        <f t="shared" si="2"/>
        <v>390600</v>
      </c>
    </row>
    <row r="61" spans="1:17" ht="31.5" customHeight="1" x14ac:dyDescent="0.25">
      <c r="A61" s="363"/>
      <c r="B61" s="364"/>
      <c r="C61" s="366"/>
      <c r="D61" s="378"/>
      <c r="E61" s="378"/>
      <c r="F61" s="381" t="s">
        <v>383</v>
      </c>
      <c r="G61" s="381"/>
      <c r="H61" s="381"/>
      <c r="I61" s="381"/>
      <c r="J61" s="370">
        <v>137</v>
      </c>
      <c r="K61" s="371">
        <v>3</v>
      </c>
      <c r="L61" s="371">
        <v>10</v>
      </c>
      <c r="M61" s="372">
        <v>6730095020</v>
      </c>
      <c r="N61" s="441">
        <v>244</v>
      </c>
      <c r="O61" s="374">
        <v>390300</v>
      </c>
      <c r="P61" s="374">
        <v>390300</v>
      </c>
      <c r="Q61" s="374">
        <v>390600</v>
      </c>
    </row>
    <row r="62" spans="1:17" ht="51" customHeight="1" x14ac:dyDescent="0.25">
      <c r="A62" s="363"/>
      <c r="B62" s="364"/>
      <c r="C62" s="366"/>
      <c r="D62" s="378"/>
      <c r="E62" s="378"/>
      <c r="F62" s="383" t="s">
        <v>295</v>
      </c>
      <c r="G62" s="384"/>
      <c r="H62" s="384"/>
      <c r="I62" s="385"/>
      <c r="J62" s="357">
        <v>137</v>
      </c>
      <c r="K62" s="358">
        <v>3</v>
      </c>
      <c r="L62" s="358">
        <v>14</v>
      </c>
      <c r="M62" s="359">
        <v>0</v>
      </c>
      <c r="N62" s="360">
        <v>0</v>
      </c>
      <c r="O62" s="361">
        <f>O64</f>
        <v>30000</v>
      </c>
      <c r="P62" s="361">
        <f>P64</f>
        <v>30000</v>
      </c>
      <c r="Q62" s="361">
        <f>Q64</f>
        <v>30000</v>
      </c>
    </row>
    <row r="63" spans="1:17" ht="81.75" customHeight="1" x14ac:dyDescent="0.25">
      <c r="A63" s="363"/>
      <c r="B63" s="364"/>
      <c r="C63" s="366"/>
      <c r="D63" s="378"/>
      <c r="E63" s="378"/>
      <c r="F63" s="387" t="s">
        <v>381</v>
      </c>
      <c r="G63" s="446"/>
      <c r="H63" s="446"/>
      <c r="I63" s="447"/>
      <c r="J63" s="370">
        <v>137</v>
      </c>
      <c r="K63" s="371">
        <v>3</v>
      </c>
      <c r="L63" s="371">
        <v>14</v>
      </c>
      <c r="M63" s="372">
        <v>6700000000</v>
      </c>
      <c r="N63" s="373">
        <v>0</v>
      </c>
      <c r="O63" s="374">
        <f t="shared" ref="O63:Q66" si="3">O64</f>
        <v>30000</v>
      </c>
      <c r="P63" s="374">
        <f t="shared" si="3"/>
        <v>30000</v>
      </c>
      <c r="Q63" s="374">
        <f t="shared" si="3"/>
        <v>30000</v>
      </c>
    </row>
    <row r="64" spans="1:17" ht="62.25" customHeight="1" x14ac:dyDescent="0.25">
      <c r="A64" s="363"/>
      <c r="B64" s="364"/>
      <c r="C64" s="366"/>
      <c r="D64" s="378"/>
      <c r="E64" s="378"/>
      <c r="F64" s="448" t="s">
        <v>348</v>
      </c>
      <c r="G64" s="449"/>
      <c r="H64" s="449"/>
      <c r="I64" s="450"/>
      <c r="J64" s="370">
        <v>137</v>
      </c>
      <c r="K64" s="371">
        <v>3</v>
      </c>
      <c r="L64" s="371">
        <v>14</v>
      </c>
      <c r="M64" s="372">
        <v>6740000000</v>
      </c>
      <c r="N64" s="373">
        <v>0</v>
      </c>
      <c r="O64" s="374">
        <f t="shared" si="3"/>
        <v>30000</v>
      </c>
      <c r="P64" s="374">
        <f t="shared" si="3"/>
        <v>30000</v>
      </c>
      <c r="Q64" s="374">
        <f t="shared" si="3"/>
        <v>30000</v>
      </c>
    </row>
    <row r="65" spans="1:17" ht="31.5" customHeight="1" x14ac:dyDescent="0.25">
      <c r="A65" s="363"/>
      <c r="B65" s="364"/>
      <c r="C65" s="366"/>
      <c r="D65" s="378"/>
      <c r="E65" s="378"/>
      <c r="F65" s="448" t="s">
        <v>349</v>
      </c>
      <c r="G65" s="449"/>
      <c r="H65" s="449"/>
      <c r="I65" s="450"/>
      <c r="J65" s="370">
        <v>137</v>
      </c>
      <c r="K65" s="371">
        <v>3</v>
      </c>
      <c r="L65" s="371">
        <v>14</v>
      </c>
      <c r="M65" s="372">
        <v>6740020040</v>
      </c>
      <c r="N65" s="373">
        <v>0</v>
      </c>
      <c r="O65" s="374">
        <f t="shared" si="3"/>
        <v>30000</v>
      </c>
      <c r="P65" s="374">
        <f t="shared" si="3"/>
        <v>30000</v>
      </c>
      <c r="Q65" s="374">
        <f t="shared" si="3"/>
        <v>30000</v>
      </c>
    </row>
    <row r="66" spans="1:17" ht="49.5" customHeight="1" x14ac:dyDescent="0.25">
      <c r="A66" s="363"/>
      <c r="B66" s="364"/>
      <c r="C66" s="366"/>
      <c r="D66" s="378"/>
      <c r="E66" s="378"/>
      <c r="F66" s="387" t="s">
        <v>350</v>
      </c>
      <c r="G66" s="388"/>
      <c r="H66" s="388"/>
      <c r="I66" s="389"/>
      <c r="J66" s="370">
        <v>137</v>
      </c>
      <c r="K66" s="371">
        <v>3</v>
      </c>
      <c r="L66" s="371">
        <v>14</v>
      </c>
      <c r="M66" s="372">
        <v>6740020040</v>
      </c>
      <c r="N66" s="373">
        <v>240</v>
      </c>
      <c r="O66" s="374">
        <f t="shared" si="3"/>
        <v>30000</v>
      </c>
      <c r="P66" s="374">
        <f t="shared" si="3"/>
        <v>30000</v>
      </c>
      <c r="Q66" s="374">
        <f t="shared" si="3"/>
        <v>30000</v>
      </c>
    </row>
    <row r="67" spans="1:17" ht="31.5" customHeight="1" x14ac:dyDescent="0.25">
      <c r="A67" s="363"/>
      <c r="B67" s="364"/>
      <c r="C67" s="366"/>
      <c r="D67" s="378"/>
      <c r="E67" s="378"/>
      <c r="F67" s="387" t="s">
        <v>383</v>
      </c>
      <c r="G67" s="388"/>
      <c r="H67" s="388"/>
      <c r="I67" s="389"/>
      <c r="J67" s="370">
        <v>137</v>
      </c>
      <c r="K67" s="371">
        <v>3</v>
      </c>
      <c r="L67" s="371">
        <v>14</v>
      </c>
      <c r="M67" s="372">
        <v>6740020040</v>
      </c>
      <c r="N67" s="373">
        <v>244</v>
      </c>
      <c r="O67" s="374">
        <v>30000</v>
      </c>
      <c r="P67" s="374">
        <v>30000</v>
      </c>
      <c r="Q67" s="375">
        <v>30000</v>
      </c>
    </row>
    <row r="68" spans="1:17" ht="15" customHeight="1" x14ac:dyDescent="0.25">
      <c r="A68" s="428" t="s">
        <v>296</v>
      </c>
      <c r="B68" s="429"/>
      <c r="C68" s="429"/>
      <c r="D68" s="429"/>
      <c r="E68" s="429"/>
      <c r="F68" s="429"/>
      <c r="G68" s="429"/>
      <c r="H68" s="429"/>
      <c r="I68" s="430"/>
      <c r="J68" s="357">
        <v>137</v>
      </c>
      <c r="K68" s="358">
        <v>4</v>
      </c>
      <c r="L68" s="358">
        <v>0</v>
      </c>
      <c r="M68" s="359">
        <v>0</v>
      </c>
      <c r="N68" s="360">
        <v>0</v>
      </c>
      <c r="O68" s="361">
        <f>O69</f>
        <v>4196276</v>
      </c>
      <c r="P68" s="361">
        <f>P69</f>
        <v>1222000</v>
      </c>
      <c r="Q68" s="361">
        <f>Q69</f>
        <v>1271000</v>
      </c>
    </row>
    <row r="69" spans="1:17" ht="17.25" customHeight="1" x14ac:dyDescent="0.25">
      <c r="A69" s="363"/>
      <c r="B69" s="364"/>
      <c r="C69" s="431" t="s">
        <v>297</v>
      </c>
      <c r="D69" s="432"/>
      <c r="E69" s="432"/>
      <c r="F69" s="432"/>
      <c r="G69" s="432"/>
      <c r="H69" s="432"/>
      <c r="I69" s="433"/>
      <c r="J69" s="357">
        <v>137</v>
      </c>
      <c r="K69" s="358">
        <v>4</v>
      </c>
      <c r="L69" s="358">
        <v>9</v>
      </c>
      <c r="M69" s="359">
        <v>0</v>
      </c>
      <c r="N69" s="360">
        <v>0</v>
      </c>
      <c r="O69" s="361">
        <f>O71</f>
        <v>4196276</v>
      </c>
      <c r="P69" s="361">
        <f>P71</f>
        <v>1222000</v>
      </c>
      <c r="Q69" s="362">
        <f>Q71</f>
        <v>1271000</v>
      </c>
    </row>
    <row r="70" spans="1:17" ht="78" customHeight="1" x14ac:dyDescent="0.25">
      <c r="A70" s="363"/>
      <c r="B70" s="364"/>
      <c r="C70" s="434"/>
      <c r="D70" s="367" t="s">
        <v>381</v>
      </c>
      <c r="E70" s="368"/>
      <c r="F70" s="368"/>
      <c r="G70" s="368"/>
      <c r="H70" s="368"/>
      <c r="I70" s="369"/>
      <c r="J70" s="370">
        <v>137</v>
      </c>
      <c r="K70" s="371">
        <v>4</v>
      </c>
      <c r="L70" s="371">
        <v>9</v>
      </c>
      <c r="M70" s="372">
        <v>6700000000</v>
      </c>
      <c r="N70" s="373">
        <v>0</v>
      </c>
      <c r="O70" s="374">
        <f t="shared" ref="O70:Q72" si="4">O71</f>
        <v>4196276</v>
      </c>
      <c r="P70" s="374">
        <f t="shared" si="4"/>
        <v>1222000</v>
      </c>
      <c r="Q70" s="375">
        <f t="shared" si="4"/>
        <v>1271000</v>
      </c>
    </row>
    <row r="71" spans="1:17" ht="45" customHeight="1" x14ac:dyDescent="0.25">
      <c r="A71" s="363"/>
      <c r="B71" s="364"/>
      <c r="C71" s="366"/>
      <c r="D71" s="367" t="s">
        <v>351</v>
      </c>
      <c r="E71" s="368"/>
      <c r="F71" s="368"/>
      <c r="G71" s="368"/>
      <c r="H71" s="368"/>
      <c r="I71" s="369"/>
      <c r="J71" s="370">
        <v>137</v>
      </c>
      <c r="K71" s="371">
        <v>4</v>
      </c>
      <c r="L71" s="371">
        <v>9</v>
      </c>
      <c r="M71" s="372">
        <v>6750000000</v>
      </c>
      <c r="N71" s="373">
        <v>0</v>
      </c>
      <c r="O71" s="374">
        <f>O72+O76</f>
        <v>4196276</v>
      </c>
      <c r="P71" s="374">
        <f t="shared" si="4"/>
        <v>1222000</v>
      </c>
      <c r="Q71" s="375">
        <f t="shared" si="4"/>
        <v>1271000</v>
      </c>
    </row>
    <row r="72" spans="1:17" ht="44.25" customHeight="1" x14ac:dyDescent="0.25">
      <c r="A72" s="363"/>
      <c r="B72" s="364"/>
      <c r="C72" s="366"/>
      <c r="D72" s="367" t="s">
        <v>352</v>
      </c>
      <c r="E72" s="368"/>
      <c r="F72" s="368"/>
      <c r="G72" s="368"/>
      <c r="H72" s="368"/>
      <c r="I72" s="369"/>
      <c r="J72" s="370">
        <v>137</v>
      </c>
      <c r="K72" s="371">
        <v>4</v>
      </c>
      <c r="L72" s="371">
        <v>9</v>
      </c>
      <c r="M72" s="372">
        <v>6750095280</v>
      </c>
      <c r="N72" s="373">
        <v>0</v>
      </c>
      <c r="O72" s="374">
        <f t="shared" si="4"/>
        <v>1183000</v>
      </c>
      <c r="P72" s="374">
        <f t="shared" si="4"/>
        <v>1222000</v>
      </c>
      <c r="Q72" s="375">
        <f t="shared" si="4"/>
        <v>1271000</v>
      </c>
    </row>
    <row r="73" spans="1:17" ht="32.25" customHeight="1" x14ac:dyDescent="0.25">
      <c r="A73" s="363"/>
      <c r="B73" s="364"/>
      <c r="C73" s="366"/>
      <c r="D73" s="378"/>
      <c r="E73" s="378"/>
      <c r="F73" s="379" t="s">
        <v>330</v>
      </c>
      <c r="G73" s="379"/>
      <c r="H73" s="379"/>
      <c r="I73" s="379"/>
      <c r="J73" s="370">
        <v>137</v>
      </c>
      <c r="K73" s="371">
        <v>4</v>
      </c>
      <c r="L73" s="371">
        <v>9</v>
      </c>
      <c r="M73" s="372">
        <v>6750095280</v>
      </c>
      <c r="N73" s="373" t="s">
        <v>331</v>
      </c>
      <c r="O73" s="374">
        <f>O74+O75</f>
        <v>1183000</v>
      </c>
      <c r="P73" s="374">
        <f>P74+P75</f>
        <v>1222000</v>
      </c>
      <c r="Q73" s="375">
        <f>Q74+Q75</f>
        <v>1271000</v>
      </c>
    </row>
    <row r="74" spans="1:17" ht="34.5" customHeight="1" x14ac:dyDescent="0.25">
      <c r="A74" s="363"/>
      <c r="B74" s="364"/>
      <c r="C74" s="366"/>
      <c r="D74" s="378"/>
      <c r="E74" s="381" t="s">
        <v>383</v>
      </c>
      <c r="F74" s="381"/>
      <c r="G74" s="381"/>
      <c r="H74" s="381"/>
      <c r="I74" s="381"/>
      <c r="J74" s="370">
        <v>137</v>
      </c>
      <c r="K74" s="371">
        <v>4</v>
      </c>
      <c r="L74" s="371">
        <v>9</v>
      </c>
      <c r="M74" s="372">
        <v>6750095280</v>
      </c>
      <c r="N74" s="373">
        <v>244</v>
      </c>
      <c r="O74" s="374">
        <v>743000</v>
      </c>
      <c r="P74" s="374">
        <v>772000</v>
      </c>
      <c r="Q74" s="375">
        <v>811000</v>
      </c>
    </row>
    <row r="75" spans="1:17" ht="19.5" customHeight="1" x14ac:dyDescent="0.25">
      <c r="A75" s="395"/>
      <c r="B75" s="364"/>
      <c r="C75" s="366"/>
      <c r="D75" s="378"/>
      <c r="E75" s="387" t="s">
        <v>384</v>
      </c>
      <c r="F75" s="388"/>
      <c r="G75" s="388"/>
      <c r="H75" s="388"/>
      <c r="I75" s="389"/>
      <c r="J75" s="370">
        <v>137</v>
      </c>
      <c r="K75" s="371">
        <v>4</v>
      </c>
      <c r="L75" s="371">
        <v>9</v>
      </c>
      <c r="M75" s="372">
        <v>6750095280</v>
      </c>
      <c r="N75" s="373">
        <v>247</v>
      </c>
      <c r="O75" s="374">
        <v>440000</v>
      </c>
      <c r="P75" s="374">
        <v>450000</v>
      </c>
      <c r="Q75" s="375">
        <v>460000</v>
      </c>
    </row>
    <row r="76" spans="1:17" ht="90.75" customHeight="1" x14ac:dyDescent="0.25">
      <c r="A76" s="395"/>
      <c r="B76" s="364"/>
      <c r="C76" s="366"/>
      <c r="D76" s="387" t="s">
        <v>353</v>
      </c>
      <c r="E76" s="388"/>
      <c r="F76" s="388"/>
      <c r="G76" s="388"/>
      <c r="H76" s="388"/>
      <c r="I76" s="389"/>
      <c r="J76" s="370">
        <v>137</v>
      </c>
      <c r="K76" s="371">
        <v>4</v>
      </c>
      <c r="L76" s="371">
        <v>9</v>
      </c>
      <c r="M76" s="451" t="s">
        <v>354</v>
      </c>
      <c r="N76" s="373">
        <v>0</v>
      </c>
      <c r="O76" s="374">
        <f>O77</f>
        <v>3013276</v>
      </c>
      <c r="P76" s="374">
        <v>0</v>
      </c>
      <c r="Q76" s="375">
        <v>0</v>
      </c>
    </row>
    <row r="77" spans="1:17" ht="33.75" customHeight="1" x14ac:dyDescent="0.25">
      <c r="A77" s="395"/>
      <c r="B77" s="364"/>
      <c r="C77" s="366"/>
      <c r="D77" s="378"/>
      <c r="E77" s="387" t="s">
        <v>350</v>
      </c>
      <c r="F77" s="388"/>
      <c r="G77" s="388"/>
      <c r="H77" s="388"/>
      <c r="I77" s="389"/>
      <c r="J77" s="370">
        <v>137</v>
      </c>
      <c r="K77" s="371">
        <v>4</v>
      </c>
      <c r="L77" s="371">
        <v>9</v>
      </c>
      <c r="M77" s="451" t="s">
        <v>354</v>
      </c>
      <c r="N77" s="373">
        <v>240</v>
      </c>
      <c r="O77" s="374">
        <f>O78</f>
        <v>3013276</v>
      </c>
      <c r="P77" s="374">
        <v>0</v>
      </c>
      <c r="Q77" s="375">
        <v>0</v>
      </c>
    </row>
    <row r="78" spans="1:17" ht="19.5" customHeight="1" x14ac:dyDescent="0.25">
      <c r="A78" s="395"/>
      <c r="B78" s="364"/>
      <c r="C78" s="366"/>
      <c r="D78" s="378"/>
      <c r="E78" s="387" t="s">
        <v>394</v>
      </c>
      <c r="F78" s="388"/>
      <c r="G78" s="388"/>
      <c r="H78" s="388"/>
      <c r="I78" s="389"/>
      <c r="J78" s="370">
        <v>137</v>
      </c>
      <c r="K78" s="371">
        <v>4</v>
      </c>
      <c r="L78" s="371">
        <v>9</v>
      </c>
      <c r="M78" s="451" t="s">
        <v>354</v>
      </c>
      <c r="N78" s="373">
        <v>244</v>
      </c>
      <c r="O78" s="374">
        <v>3013276</v>
      </c>
      <c r="P78" s="374">
        <v>0</v>
      </c>
      <c r="Q78" s="375">
        <v>0</v>
      </c>
    </row>
    <row r="79" spans="1:17" ht="31.5" customHeight="1" x14ac:dyDescent="0.25">
      <c r="A79" s="428" t="s">
        <v>299</v>
      </c>
      <c r="B79" s="429"/>
      <c r="C79" s="429"/>
      <c r="D79" s="429"/>
      <c r="E79" s="429"/>
      <c r="F79" s="429"/>
      <c r="G79" s="429"/>
      <c r="H79" s="429"/>
      <c r="I79" s="430"/>
      <c r="J79" s="357">
        <v>137</v>
      </c>
      <c r="K79" s="358">
        <v>5</v>
      </c>
      <c r="L79" s="358">
        <v>0</v>
      </c>
      <c r="M79" s="359">
        <v>0</v>
      </c>
      <c r="N79" s="360">
        <v>0</v>
      </c>
      <c r="O79" s="361">
        <f>O80</f>
        <v>2449804.29</v>
      </c>
      <c r="P79" s="361">
        <f>P80</f>
        <v>2588910</v>
      </c>
      <c r="Q79" s="362">
        <f>Q80</f>
        <v>2358008</v>
      </c>
    </row>
    <row r="80" spans="1:17" ht="21.75" customHeight="1" x14ac:dyDescent="0.25">
      <c r="A80" s="363"/>
      <c r="B80" s="364"/>
      <c r="C80" s="431" t="s">
        <v>302</v>
      </c>
      <c r="D80" s="432"/>
      <c r="E80" s="432"/>
      <c r="F80" s="432"/>
      <c r="G80" s="432"/>
      <c r="H80" s="432"/>
      <c r="I80" s="433"/>
      <c r="J80" s="357">
        <v>137</v>
      </c>
      <c r="K80" s="358">
        <v>5</v>
      </c>
      <c r="L80" s="358">
        <v>3</v>
      </c>
      <c r="M80" s="359">
        <v>0</v>
      </c>
      <c r="N80" s="360">
        <v>0</v>
      </c>
      <c r="O80" s="361">
        <f>O81</f>
        <v>2449804.29</v>
      </c>
      <c r="P80" s="361">
        <f t="shared" ref="P80:Q81" si="5">P82</f>
        <v>2588910</v>
      </c>
      <c r="Q80" s="362">
        <f t="shared" si="5"/>
        <v>2358008</v>
      </c>
    </row>
    <row r="81" spans="1:17" ht="80.25" customHeight="1" x14ac:dyDescent="0.25">
      <c r="A81" s="363"/>
      <c r="B81" s="364"/>
      <c r="C81" s="434"/>
      <c r="D81" s="367" t="s">
        <v>381</v>
      </c>
      <c r="E81" s="368"/>
      <c r="F81" s="368"/>
      <c r="G81" s="368"/>
      <c r="H81" s="368"/>
      <c r="I81" s="369"/>
      <c r="J81" s="370">
        <v>137</v>
      </c>
      <c r="K81" s="371">
        <v>5</v>
      </c>
      <c r="L81" s="371">
        <v>3</v>
      </c>
      <c r="M81" s="452">
        <v>6700000000</v>
      </c>
      <c r="N81" s="373">
        <v>0</v>
      </c>
      <c r="O81" s="374">
        <f>O83+O86</f>
        <v>2449804.29</v>
      </c>
      <c r="P81" s="374">
        <f t="shared" si="5"/>
        <v>2588910</v>
      </c>
      <c r="Q81" s="375">
        <f t="shared" si="5"/>
        <v>2358008</v>
      </c>
    </row>
    <row r="82" spans="1:17" ht="46.5" customHeight="1" x14ac:dyDescent="0.25">
      <c r="A82" s="363"/>
      <c r="B82" s="364"/>
      <c r="C82" s="366"/>
      <c r="D82" s="367" t="s">
        <v>355</v>
      </c>
      <c r="E82" s="368"/>
      <c r="F82" s="368"/>
      <c r="G82" s="368"/>
      <c r="H82" s="368"/>
      <c r="I82" s="369"/>
      <c r="J82" s="370">
        <v>137</v>
      </c>
      <c r="K82" s="371">
        <v>5</v>
      </c>
      <c r="L82" s="371">
        <v>3</v>
      </c>
      <c r="M82" s="372">
        <v>6760000000</v>
      </c>
      <c r="N82" s="373">
        <v>0</v>
      </c>
      <c r="O82" s="374">
        <f t="shared" ref="O82:Q83" si="6">O83</f>
        <v>1531794.29</v>
      </c>
      <c r="P82" s="374">
        <f t="shared" si="6"/>
        <v>2588910</v>
      </c>
      <c r="Q82" s="375">
        <f t="shared" si="6"/>
        <v>2358008</v>
      </c>
    </row>
    <row r="83" spans="1:17" ht="48" customHeight="1" x14ac:dyDescent="0.25">
      <c r="A83" s="363"/>
      <c r="B83" s="364"/>
      <c r="C83" s="366"/>
      <c r="D83" s="453"/>
      <c r="E83" s="367" t="s">
        <v>395</v>
      </c>
      <c r="F83" s="368"/>
      <c r="G83" s="368"/>
      <c r="H83" s="368"/>
      <c r="I83" s="369"/>
      <c r="J83" s="370">
        <v>137</v>
      </c>
      <c r="K83" s="371">
        <v>5</v>
      </c>
      <c r="L83" s="371">
        <v>3</v>
      </c>
      <c r="M83" s="372">
        <v>6760095310</v>
      </c>
      <c r="N83" s="373">
        <v>0</v>
      </c>
      <c r="O83" s="374">
        <f t="shared" si="6"/>
        <v>1531794.29</v>
      </c>
      <c r="P83" s="374">
        <f t="shared" si="6"/>
        <v>2588910</v>
      </c>
      <c r="Q83" s="375">
        <f t="shared" si="6"/>
        <v>2358008</v>
      </c>
    </row>
    <row r="84" spans="1:17" ht="32.25" customHeight="1" x14ac:dyDescent="0.25">
      <c r="A84" s="363"/>
      <c r="B84" s="364"/>
      <c r="C84" s="366"/>
      <c r="D84" s="378"/>
      <c r="E84" s="378"/>
      <c r="F84" s="379" t="s">
        <v>330</v>
      </c>
      <c r="G84" s="379"/>
      <c r="H84" s="379"/>
      <c r="I84" s="379"/>
      <c r="J84" s="370">
        <v>137</v>
      </c>
      <c r="K84" s="371">
        <v>5</v>
      </c>
      <c r="L84" s="371">
        <v>3</v>
      </c>
      <c r="M84" s="372">
        <v>6760095310</v>
      </c>
      <c r="N84" s="373" t="s">
        <v>331</v>
      </c>
      <c r="O84" s="374">
        <f>O85</f>
        <v>1531794.29</v>
      </c>
      <c r="P84" s="374">
        <f>P85</f>
        <v>2588910</v>
      </c>
      <c r="Q84" s="375">
        <f>Q85</f>
        <v>2358008</v>
      </c>
    </row>
    <row r="85" spans="1:17" ht="32.25" customHeight="1" x14ac:dyDescent="0.25">
      <c r="A85" s="363"/>
      <c r="B85" s="364"/>
      <c r="C85" s="366"/>
      <c r="D85" s="378"/>
      <c r="E85" s="378"/>
      <c r="F85" s="381" t="s">
        <v>383</v>
      </c>
      <c r="G85" s="381"/>
      <c r="H85" s="381"/>
      <c r="I85" s="381"/>
      <c r="J85" s="370">
        <v>137</v>
      </c>
      <c r="K85" s="371">
        <v>5</v>
      </c>
      <c r="L85" s="371">
        <v>3</v>
      </c>
      <c r="M85" s="390">
        <v>6760095310</v>
      </c>
      <c r="N85" s="373">
        <v>244</v>
      </c>
      <c r="O85" s="374">
        <v>1531794.29</v>
      </c>
      <c r="P85" s="374">
        <v>2588910</v>
      </c>
      <c r="Q85" s="375">
        <v>2358008</v>
      </c>
    </row>
    <row r="86" spans="1:17" ht="32.25" customHeight="1" x14ac:dyDescent="0.25">
      <c r="A86" s="454"/>
      <c r="B86" s="364"/>
      <c r="C86" s="366"/>
      <c r="D86" s="387" t="s">
        <v>357</v>
      </c>
      <c r="E86" s="388"/>
      <c r="F86" s="388"/>
      <c r="G86" s="388"/>
      <c r="H86" s="388"/>
      <c r="I86" s="389"/>
      <c r="J86" s="370">
        <v>137</v>
      </c>
      <c r="K86" s="371">
        <v>5</v>
      </c>
      <c r="L86" s="371">
        <v>3</v>
      </c>
      <c r="M86" s="390">
        <v>6790000000</v>
      </c>
      <c r="N86" s="373">
        <v>0</v>
      </c>
      <c r="O86" s="374">
        <f>O87</f>
        <v>918010</v>
      </c>
      <c r="P86" s="374">
        <v>0</v>
      </c>
      <c r="Q86" s="375">
        <v>0</v>
      </c>
    </row>
    <row r="87" spans="1:17" ht="32.25" customHeight="1" x14ac:dyDescent="0.25">
      <c r="A87" s="395"/>
      <c r="B87" s="364"/>
      <c r="C87" s="366"/>
      <c r="D87" s="455"/>
      <c r="E87" s="387" t="s">
        <v>358</v>
      </c>
      <c r="F87" s="388"/>
      <c r="G87" s="388"/>
      <c r="H87" s="388"/>
      <c r="I87" s="389"/>
      <c r="J87" s="370">
        <v>137</v>
      </c>
      <c r="K87" s="371">
        <v>5</v>
      </c>
      <c r="L87" s="371">
        <v>3</v>
      </c>
      <c r="M87" s="456" t="s">
        <v>359</v>
      </c>
      <c r="N87" s="373">
        <v>0</v>
      </c>
      <c r="O87" s="374">
        <f>O88</f>
        <v>918010</v>
      </c>
      <c r="P87" s="374">
        <v>0</v>
      </c>
      <c r="Q87" s="375">
        <v>0</v>
      </c>
    </row>
    <row r="88" spans="1:17" ht="32.25" customHeight="1" x14ac:dyDescent="0.25">
      <c r="A88" s="395"/>
      <c r="B88" s="364"/>
      <c r="C88" s="457"/>
      <c r="D88" s="458"/>
      <c r="E88" s="458"/>
      <c r="F88" s="387" t="s">
        <v>330</v>
      </c>
      <c r="G88" s="388"/>
      <c r="H88" s="388"/>
      <c r="I88" s="389"/>
      <c r="J88" s="459">
        <v>137</v>
      </c>
      <c r="K88" s="460">
        <v>5</v>
      </c>
      <c r="L88" s="460">
        <v>3</v>
      </c>
      <c r="M88" s="456" t="s">
        <v>359</v>
      </c>
      <c r="N88" s="461">
        <v>240</v>
      </c>
      <c r="O88" s="462">
        <f>O89</f>
        <v>918010</v>
      </c>
      <c r="P88" s="374">
        <v>0</v>
      </c>
      <c r="Q88" s="375">
        <v>0</v>
      </c>
    </row>
    <row r="89" spans="1:17" s="463" customFormat="1" ht="32.25" customHeight="1" x14ac:dyDescent="0.25">
      <c r="A89" s="395"/>
      <c r="B89" s="364"/>
      <c r="C89" s="366"/>
      <c r="D89" s="455"/>
      <c r="E89" s="455"/>
      <c r="F89" s="381" t="s">
        <v>383</v>
      </c>
      <c r="G89" s="381"/>
      <c r="H89" s="381"/>
      <c r="I89" s="381"/>
      <c r="J89" s="370">
        <v>137</v>
      </c>
      <c r="K89" s="371">
        <v>5</v>
      </c>
      <c r="L89" s="371">
        <v>3</v>
      </c>
      <c r="M89" s="456" t="s">
        <v>359</v>
      </c>
      <c r="N89" s="373">
        <v>244</v>
      </c>
      <c r="O89" s="374">
        <v>918010</v>
      </c>
      <c r="P89" s="374">
        <v>0</v>
      </c>
      <c r="Q89" s="375">
        <v>0</v>
      </c>
    </row>
    <row r="90" spans="1:17" ht="15" customHeight="1" x14ac:dyDescent="0.25">
      <c r="A90" s="464" t="s">
        <v>303</v>
      </c>
      <c r="B90" s="465"/>
      <c r="C90" s="465"/>
      <c r="D90" s="465"/>
      <c r="E90" s="465"/>
      <c r="F90" s="465"/>
      <c r="G90" s="465"/>
      <c r="H90" s="465"/>
      <c r="I90" s="466"/>
      <c r="J90" s="467">
        <v>137</v>
      </c>
      <c r="K90" s="468">
        <v>8</v>
      </c>
      <c r="L90" s="468">
        <v>0</v>
      </c>
      <c r="M90" s="469">
        <v>0</v>
      </c>
      <c r="N90" s="470">
        <v>0</v>
      </c>
      <c r="O90" s="404">
        <f t="shared" ref="O90:Q92" si="7">O91</f>
        <v>2747609.76</v>
      </c>
      <c r="P90" s="471">
        <f t="shared" si="7"/>
        <v>2740500</v>
      </c>
      <c r="Q90" s="472">
        <f t="shared" si="7"/>
        <v>2760500</v>
      </c>
    </row>
    <row r="91" spans="1:17" ht="15" customHeight="1" x14ac:dyDescent="0.25">
      <c r="A91" s="473"/>
      <c r="B91" s="474"/>
      <c r="C91" s="475" t="s">
        <v>360</v>
      </c>
      <c r="D91" s="476"/>
      <c r="E91" s="476"/>
      <c r="F91" s="476"/>
      <c r="G91" s="476"/>
      <c r="H91" s="476"/>
      <c r="I91" s="477"/>
      <c r="J91" s="478">
        <v>137</v>
      </c>
      <c r="K91" s="479">
        <v>8</v>
      </c>
      <c r="L91" s="479">
        <v>1</v>
      </c>
      <c r="M91" s="480">
        <v>0</v>
      </c>
      <c r="N91" s="481">
        <v>0</v>
      </c>
      <c r="O91" s="361">
        <f t="shared" si="7"/>
        <v>2747609.76</v>
      </c>
      <c r="P91" s="444">
        <f t="shared" si="7"/>
        <v>2740500</v>
      </c>
      <c r="Q91" s="482">
        <f t="shared" si="7"/>
        <v>2760500</v>
      </c>
    </row>
    <row r="92" spans="1:17" ht="78" customHeight="1" x14ac:dyDescent="0.25">
      <c r="A92" s="473"/>
      <c r="B92" s="474"/>
      <c r="C92" s="483"/>
      <c r="D92" s="367" t="s">
        <v>381</v>
      </c>
      <c r="E92" s="368"/>
      <c r="F92" s="368"/>
      <c r="G92" s="368"/>
      <c r="H92" s="368"/>
      <c r="I92" s="369"/>
      <c r="J92" s="370">
        <v>137</v>
      </c>
      <c r="K92" s="371">
        <v>8</v>
      </c>
      <c r="L92" s="371">
        <v>1</v>
      </c>
      <c r="M92" s="372">
        <v>6700000000</v>
      </c>
      <c r="N92" s="373">
        <v>0</v>
      </c>
      <c r="O92" s="374">
        <f t="shared" si="7"/>
        <v>2747609.76</v>
      </c>
      <c r="P92" s="374">
        <f t="shared" si="7"/>
        <v>2740500</v>
      </c>
      <c r="Q92" s="375">
        <f t="shared" si="7"/>
        <v>2760500</v>
      </c>
    </row>
    <row r="93" spans="1:17" ht="45" customHeight="1" x14ac:dyDescent="0.25">
      <c r="A93" s="363"/>
      <c r="B93" s="364"/>
      <c r="C93" s="366"/>
      <c r="D93" s="367" t="s">
        <v>361</v>
      </c>
      <c r="E93" s="368"/>
      <c r="F93" s="368"/>
      <c r="G93" s="368"/>
      <c r="H93" s="368"/>
      <c r="I93" s="369"/>
      <c r="J93" s="370">
        <v>137</v>
      </c>
      <c r="K93" s="371">
        <v>8</v>
      </c>
      <c r="L93" s="371">
        <v>1</v>
      </c>
      <c r="M93" s="372">
        <v>6770000000</v>
      </c>
      <c r="N93" s="373">
        <v>0</v>
      </c>
      <c r="O93" s="374">
        <f>O94+O98</f>
        <v>2747609.76</v>
      </c>
      <c r="P93" s="374">
        <f>P94+P98</f>
        <v>2740500</v>
      </c>
      <c r="Q93" s="375">
        <f>Q94+Q98</f>
        <v>2760500</v>
      </c>
    </row>
    <row r="94" spans="1:17" ht="61.5" customHeight="1" x14ac:dyDescent="0.25">
      <c r="A94" s="363"/>
      <c r="B94" s="364"/>
      <c r="C94" s="366"/>
      <c r="D94" s="453"/>
      <c r="E94" s="367" t="s">
        <v>363</v>
      </c>
      <c r="F94" s="368"/>
      <c r="G94" s="368"/>
      <c r="H94" s="368"/>
      <c r="I94" s="369"/>
      <c r="J94" s="370">
        <v>137</v>
      </c>
      <c r="K94" s="371">
        <v>8</v>
      </c>
      <c r="L94" s="371">
        <v>1</v>
      </c>
      <c r="M94" s="372">
        <v>6770095220</v>
      </c>
      <c r="N94" s="373">
        <v>0</v>
      </c>
      <c r="O94" s="374">
        <f>O95</f>
        <v>627109.76</v>
      </c>
      <c r="P94" s="374">
        <f>P95</f>
        <v>620000</v>
      </c>
      <c r="Q94" s="375">
        <f>Q95</f>
        <v>640000</v>
      </c>
    </row>
    <row r="95" spans="1:17" ht="30.75" customHeight="1" x14ac:dyDescent="0.25">
      <c r="A95" s="363"/>
      <c r="B95" s="364"/>
      <c r="C95" s="366"/>
      <c r="D95" s="378"/>
      <c r="E95" s="378"/>
      <c r="F95" s="387" t="s">
        <v>330</v>
      </c>
      <c r="G95" s="388"/>
      <c r="H95" s="388"/>
      <c r="I95" s="389"/>
      <c r="J95" s="370">
        <v>137</v>
      </c>
      <c r="K95" s="371">
        <v>8</v>
      </c>
      <c r="L95" s="371">
        <v>1</v>
      </c>
      <c r="M95" s="372">
        <v>6770095220</v>
      </c>
      <c r="N95" s="373">
        <v>240</v>
      </c>
      <c r="O95" s="374">
        <f>O96+O97</f>
        <v>627109.76</v>
      </c>
      <c r="P95" s="374">
        <f>P96+P97</f>
        <v>620000</v>
      </c>
      <c r="Q95" s="374">
        <f>Q96+Q97</f>
        <v>640000</v>
      </c>
    </row>
    <row r="96" spans="1:17" ht="30" customHeight="1" x14ac:dyDescent="0.25">
      <c r="A96" s="363"/>
      <c r="B96" s="364"/>
      <c r="C96" s="366"/>
      <c r="D96" s="378"/>
      <c r="E96" s="378"/>
      <c r="F96" s="484" t="s">
        <v>383</v>
      </c>
      <c r="G96" s="484"/>
      <c r="H96" s="484"/>
      <c r="I96" s="484"/>
      <c r="J96" s="439">
        <v>137</v>
      </c>
      <c r="K96" s="440">
        <v>8</v>
      </c>
      <c r="L96" s="440">
        <v>1</v>
      </c>
      <c r="M96" s="372">
        <v>6770095220</v>
      </c>
      <c r="N96" s="441">
        <v>244</v>
      </c>
      <c r="O96" s="374">
        <v>394109.76</v>
      </c>
      <c r="P96" s="442">
        <v>385000</v>
      </c>
      <c r="Q96" s="443">
        <v>402000</v>
      </c>
    </row>
    <row r="97" spans="1:17" ht="19.5" customHeight="1" x14ac:dyDescent="0.25">
      <c r="A97" s="363"/>
      <c r="B97" s="364"/>
      <c r="C97" s="366"/>
      <c r="D97" s="378"/>
      <c r="E97" s="378"/>
      <c r="F97" s="485" t="s">
        <v>384</v>
      </c>
      <c r="G97" s="486"/>
      <c r="H97" s="486"/>
      <c r="I97" s="487"/>
      <c r="J97" s="439">
        <v>137</v>
      </c>
      <c r="K97" s="440">
        <v>8</v>
      </c>
      <c r="L97" s="440">
        <v>1</v>
      </c>
      <c r="M97" s="372">
        <v>6770095220</v>
      </c>
      <c r="N97" s="441">
        <v>247</v>
      </c>
      <c r="O97" s="374">
        <v>233000</v>
      </c>
      <c r="P97" s="442">
        <v>235000</v>
      </c>
      <c r="Q97" s="442">
        <v>238000</v>
      </c>
    </row>
    <row r="98" spans="1:17" ht="58.5" customHeight="1" x14ac:dyDescent="0.25">
      <c r="A98" s="363"/>
      <c r="B98" s="364"/>
      <c r="C98" s="366"/>
      <c r="D98" s="378"/>
      <c r="E98" s="378"/>
      <c r="F98" s="379" t="s">
        <v>396</v>
      </c>
      <c r="G98" s="379"/>
      <c r="H98" s="379"/>
      <c r="I98" s="379"/>
      <c r="J98" s="370">
        <v>137</v>
      </c>
      <c r="K98" s="371">
        <v>8</v>
      </c>
      <c r="L98" s="371">
        <v>1</v>
      </c>
      <c r="M98" s="372">
        <v>6770075080</v>
      </c>
      <c r="N98" s="373">
        <v>0</v>
      </c>
      <c r="O98" s="374">
        <f>O99</f>
        <v>2120500</v>
      </c>
      <c r="P98" s="374">
        <f>P99</f>
        <v>2120500</v>
      </c>
      <c r="Q98" s="374">
        <f>Q99</f>
        <v>2120500</v>
      </c>
    </row>
    <row r="99" spans="1:17" ht="21.75" customHeight="1" x14ac:dyDescent="0.25">
      <c r="A99" s="454"/>
      <c r="B99" s="488"/>
      <c r="C99" s="489"/>
      <c r="D99" s="490"/>
      <c r="E99" s="490"/>
      <c r="F99" s="406" t="s">
        <v>247</v>
      </c>
      <c r="G99" s="491"/>
      <c r="H99" s="491"/>
      <c r="I99" s="492"/>
      <c r="J99" s="370">
        <v>137</v>
      </c>
      <c r="K99" s="371">
        <v>8</v>
      </c>
      <c r="L99" s="371">
        <v>1</v>
      </c>
      <c r="M99" s="390">
        <v>6770075080</v>
      </c>
      <c r="N99" s="373">
        <v>540</v>
      </c>
      <c r="O99" s="374">
        <v>2120500</v>
      </c>
      <c r="P99" s="374">
        <v>2120500</v>
      </c>
      <c r="Q99" s="374">
        <v>2120500</v>
      </c>
    </row>
    <row r="100" spans="1:17" ht="18" customHeight="1" x14ac:dyDescent="0.25">
      <c r="A100" s="493" t="s">
        <v>364</v>
      </c>
      <c r="B100" s="494"/>
      <c r="C100" s="494"/>
      <c r="D100" s="494"/>
      <c r="E100" s="494"/>
      <c r="F100" s="494"/>
      <c r="G100" s="494"/>
      <c r="H100" s="494"/>
      <c r="I100" s="495"/>
      <c r="J100" s="357">
        <v>137</v>
      </c>
      <c r="K100" s="358">
        <v>10</v>
      </c>
      <c r="L100" s="358">
        <v>0</v>
      </c>
      <c r="M100" s="359">
        <v>0</v>
      </c>
      <c r="N100" s="360">
        <v>0</v>
      </c>
      <c r="O100" s="361">
        <f>O103</f>
        <v>175200</v>
      </c>
      <c r="P100" s="361">
        <f>P101</f>
        <v>180000</v>
      </c>
      <c r="Q100" s="362">
        <f>Q101</f>
        <v>182000</v>
      </c>
    </row>
    <row r="101" spans="1:17" ht="18" customHeight="1" x14ac:dyDescent="0.25">
      <c r="A101" s="496"/>
      <c r="B101" s="497"/>
      <c r="C101" s="497"/>
      <c r="D101" s="497"/>
      <c r="E101" s="497"/>
      <c r="F101" s="494" t="s">
        <v>365</v>
      </c>
      <c r="G101" s="498"/>
      <c r="H101" s="498"/>
      <c r="I101" s="499"/>
      <c r="J101" s="357">
        <v>137</v>
      </c>
      <c r="K101" s="358">
        <v>10</v>
      </c>
      <c r="L101" s="358">
        <v>1</v>
      </c>
      <c r="M101" s="359">
        <v>0</v>
      </c>
      <c r="N101" s="360">
        <v>0</v>
      </c>
      <c r="O101" s="361">
        <f>O106</f>
        <v>175200</v>
      </c>
      <c r="P101" s="361">
        <f>P106</f>
        <v>180000</v>
      </c>
      <c r="Q101" s="362">
        <f>Q106</f>
        <v>182000</v>
      </c>
    </row>
    <row r="102" spans="1:17" ht="58.5" customHeight="1" x14ac:dyDescent="0.25">
      <c r="A102" s="496"/>
      <c r="B102" s="497"/>
      <c r="C102" s="497"/>
      <c r="D102" s="497"/>
      <c r="E102" s="497"/>
      <c r="F102" s="500" t="s">
        <v>397</v>
      </c>
      <c r="G102" s="501"/>
      <c r="H102" s="501"/>
      <c r="I102" s="502"/>
      <c r="J102" s="370">
        <v>137</v>
      </c>
      <c r="K102" s="371">
        <v>10</v>
      </c>
      <c r="L102" s="371">
        <v>1</v>
      </c>
      <c r="M102" s="452">
        <v>6700000000</v>
      </c>
      <c r="N102" s="373">
        <v>0</v>
      </c>
      <c r="O102" s="374">
        <f t="shared" ref="O102:Q103" si="8">O105</f>
        <v>175200</v>
      </c>
      <c r="P102" s="374">
        <f t="shared" si="8"/>
        <v>180000</v>
      </c>
      <c r="Q102" s="375">
        <f t="shared" si="8"/>
        <v>182000</v>
      </c>
    </row>
    <row r="103" spans="1:17" ht="29.25" customHeight="1" x14ac:dyDescent="0.25">
      <c r="A103" s="496"/>
      <c r="B103" s="497"/>
      <c r="C103" s="497"/>
      <c r="D103" s="497"/>
      <c r="E103" s="497"/>
      <c r="F103" s="500" t="s">
        <v>398</v>
      </c>
      <c r="G103" s="503"/>
      <c r="H103" s="503"/>
      <c r="I103" s="504"/>
      <c r="J103" s="370">
        <v>137</v>
      </c>
      <c r="K103" s="371">
        <v>10</v>
      </c>
      <c r="L103" s="371">
        <v>1</v>
      </c>
      <c r="M103" s="452">
        <v>6710000000</v>
      </c>
      <c r="N103" s="373">
        <v>0</v>
      </c>
      <c r="O103" s="374">
        <f t="shared" si="8"/>
        <v>175200</v>
      </c>
      <c r="P103" s="374">
        <f t="shared" si="8"/>
        <v>180000</v>
      </c>
      <c r="Q103" s="375">
        <f t="shared" si="8"/>
        <v>182000</v>
      </c>
    </row>
    <row r="104" spans="1:17" ht="48" customHeight="1" x14ac:dyDescent="0.25">
      <c r="A104" s="496"/>
      <c r="B104" s="497"/>
      <c r="C104" s="505"/>
      <c r="D104" s="500" t="s">
        <v>367</v>
      </c>
      <c r="E104" s="503"/>
      <c r="F104" s="503"/>
      <c r="G104" s="503"/>
      <c r="H104" s="503"/>
      <c r="I104" s="504"/>
      <c r="J104" s="370">
        <v>137</v>
      </c>
      <c r="K104" s="371">
        <v>10</v>
      </c>
      <c r="L104" s="371">
        <v>1</v>
      </c>
      <c r="M104" s="452">
        <v>6710025050</v>
      </c>
      <c r="N104" s="373">
        <v>0</v>
      </c>
      <c r="O104" s="374">
        <f>O106</f>
        <v>175200</v>
      </c>
      <c r="P104" s="374">
        <f>P106</f>
        <v>180000</v>
      </c>
      <c r="Q104" s="375">
        <f>Q106</f>
        <v>182000</v>
      </c>
    </row>
    <row r="105" spans="1:17" ht="37.5" customHeight="1" x14ac:dyDescent="0.25">
      <c r="A105" s="496"/>
      <c r="B105" s="497"/>
      <c r="C105" s="505"/>
      <c r="D105" s="505"/>
      <c r="E105" s="503" t="s">
        <v>368</v>
      </c>
      <c r="F105" s="503"/>
      <c r="G105" s="503"/>
      <c r="H105" s="503"/>
      <c r="I105" s="504"/>
      <c r="J105" s="370">
        <v>137</v>
      </c>
      <c r="K105" s="371">
        <v>10</v>
      </c>
      <c r="L105" s="371">
        <v>1</v>
      </c>
      <c r="M105" s="452">
        <v>6710025050</v>
      </c>
      <c r="N105" s="373">
        <v>310</v>
      </c>
      <c r="O105" s="374">
        <f>O106</f>
        <v>175200</v>
      </c>
      <c r="P105" s="374">
        <f>P106</f>
        <v>180000</v>
      </c>
      <c r="Q105" s="375">
        <f>Q106</f>
        <v>182000</v>
      </c>
    </row>
    <row r="106" spans="1:17" ht="18" customHeight="1" x14ac:dyDescent="0.25">
      <c r="A106" s="496"/>
      <c r="B106" s="497"/>
      <c r="C106" s="497"/>
      <c r="D106" s="500" t="s">
        <v>399</v>
      </c>
      <c r="E106" s="503"/>
      <c r="F106" s="503"/>
      <c r="G106" s="503"/>
      <c r="H106" s="503"/>
      <c r="I106" s="504"/>
      <c r="J106" s="370">
        <v>137</v>
      </c>
      <c r="K106" s="371">
        <v>10</v>
      </c>
      <c r="L106" s="371">
        <v>1</v>
      </c>
      <c r="M106" s="452">
        <v>6710025050</v>
      </c>
      <c r="N106" s="373">
        <v>312</v>
      </c>
      <c r="O106" s="374">
        <v>175200</v>
      </c>
      <c r="P106" s="374">
        <v>180000</v>
      </c>
      <c r="Q106" s="375">
        <v>182000</v>
      </c>
    </row>
    <row r="107" spans="1:17" ht="15.75" customHeight="1" thickBot="1" x14ac:dyDescent="0.3">
      <c r="A107" s="506"/>
      <c r="B107" s="507" t="s">
        <v>400</v>
      </c>
      <c r="C107" s="508"/>
      <c r="D107" s="508"/>
      <c r="E107" s="508"/>
      <c r="F107" s="508"/>
      <c r="G107" s="508"/>
      <c r="H107" s="508"/>
      <c r="I107" s="509"/>
      <c r="J107" s="510"/>
      <c r="K107" s="510"/>
      <c r="L107" s="510"/>
      <c r="M107" s="511"/>
      <c r="N107" s="511"/>
      <c r="O107" s="512">
        <f>O100+O90+O79+O68+O55+O45+O9</f>
        <v>14173705</v>
      </c>
      <c r="P107" s="512">
        <f>P9+P45+P55+P68+P79+P90+P100</f>
        <v>11397900</v>
      </c>
      <c r="Q107" s="512">
        <f>Q9+Q45+Q55+Q68+Q79+Q90+Q100</f>
        <v>11251900</v>
      </c>
    </row>
    <row r="111" spans="1:17" x14ac:dyDescent="0.25">
      <c r="H111" s="513"/>
    </row>
  </sheetData>
  <mergeCells count="102">
    <mergeCell ref="F102:I102"/>
    <mergeCell ref="F103:I103"/>
    <mergeCell ref="D104:I104"/>
    <mergeCell ref="E105:I105"/>
    <mergeCell ref="D106:I106"/>
    <mergeCell ref="B107:I107"/>
    <mergeCell ref="F96:I96"/>
    <mergeCell ref="F97:I97"/>
    <mergeCell ref="F98:I98"/>
    <mergeCell ref="F99:I99"/>
    <mergeCell ref="A100:I100"/>
    <mergeCell ref="F101:I101"/>
    <mergeCell ref="A90:I90"/>
    <mergeCell ref="C91:I91"/>
    <mergeCell ref="D92:I92"/>
    <mergeCell ref="D93:I93"/>
    <mergeCell ref="E94:I94"/>
    <mergeCell ref="F95:I95"/>
    <mergeCell ref="F84:I84"/>
    <mergeCell ref="F85:I85"/>
    <mergeCell ref="D86:I86"/>
    <mergeCell ref="E87:I87"/>
    <mergeCell ref="F88:I88"/>
    <mergeCell ref="F89:I89"/>
    <mergeCell ref="E78:I78"/>
    <mergeCell ref="A79:I79"/>
    <mergeCell ref="C80:I80"/>
    <mergeCell ref="D81:I81"/>
    <mergeCell ref="D82:I82"/>
    <mergeCell ref="E83:I83"/>
    <mergeCell ref="D72:I72"/>
    <mergeCell ref="F73:I73"/>
    <mergeCell ref="E74:I74"/>
    <mergeCell ref="E75:I75"/>
    <mergeCell ref="D76:I76"/>
    <mergeCell ref="E77:I77"/>
    <mergeCell ref="F66:I66"/>
    <mergeCell ref="F67:I67"/>
    <mergeCell ref="A68:I68"/>
    <mergeCell ref="C69:I69"/>
    <mergeCell ref="D70:I70"/>
    <mergeCell ref="D71:I71"/>
    <mergeCell ref="F60:I60"/>
    <mergeCell ref="F61:I61"/>
    <mergeCell ref="F62:I62"/>
    <mergeCell ref="F63:I63"/>
    <mergeCell ref="F64:I64"/>
    <mergeCell ref="F65:I65"/>
    <mergeCell ref="F54:I54"/>
    <mergeCell ref="A55:I55"/>
    <mergeCell ref="C56:I56"/>
    <mergeCell ref="D57:I57"/>
    <mergeCell ref="D58:I58"/>
    <mergeCell ref="E59:I59"/>
    <mergeCell ref="D48:I48"/>
    <mergeCell ref="F49:I49"/>
    <mergeCell ref="F50:I50"/>
    <mergeCell ref="F51:I51"/>
    <mergeCell ref="F52:I52"/>
    <mergeCell ref="F53:I53"/>
    <mergeCell ref="F42:I42"/>
    <mergeCell ref="F43:I43"/>
    <mergeCell ref="F44:I44"/>
    <mergeCell ref="A45:I45"/>
    <mergeCell ref="C46:I46"/>
    <mergeCell ref="D47:I47"/>
    <mergeCell ref="D36:I36"/>
    <mergeCell ref="F37:I37"/>
    <mergeCell ref="F38:I38"/>
    <mergeCell ref="F39:I39"/>
    <mergeCell ref="D40:I40"/>
    <mergeCell ref="F41:I41"/>
    <mergeCell ref="F30:I30"/>
    <mergeCell ref="D31:I31"/>
    <mergeCell ref="F32:I32"/>
    <mergeCell ref="F33:I33"/>
    <mergeCell ref="F34:I34"/>
    <mergeCell ref="F35:I35"/>
    <mergeCell ref="F24:I24"/>
    <mergeCell ref="F25:I25"/>
    <mergeCell ref="F26:I26"/>
    <mergeCell ref="F27:I27"/>
    <mergeCell ref="F28:I28"/>
    <mergeCell ref="F29:I29"/>
    <mergeCell ref="D18:I18"/>
    <mergeCell ref="D19:I19"/>
    <mergeCell ref="E20:I20"/>
    <mergeCell ref="F21:I21"/>
    <mergeCell ref="F22:I22"/>
    <mergeCell ref="F23:I23"/>
    <mergeCell ref="F12:I12"/>
    <mergeCell ref="E13:I13"/>
    <mergeCell ref="F14:I14"/>
    <mergeCell ref="F15:I15"/>
    <mergeCell ref="F16:I16"/>
    <mergeCell ref="C17:I17"/>
    <mergeCell ref="A4:Q5"/>
    <mergeCell ref="A7:I7"/>
    <mergeCell ref="A8:I8"/>
    <mergeCell ref="A9:I9"/>
    <mergeCell ref="C10:I10"/>
    <mergeCell ref="D11:I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workbookViewId="0"/>
  </sheetViews>
  <sheetFormatPr defaultRowHeight="12.75" x14ac:dyDescent="0.2"/>
  <cols>
    <col min="1" max="4" width="0.5703125" style="617" customWidth="1"/>
    <col min="5" max="5" width="0.85546875" style="617" customWidth="1"/>
    <col min="6" max="8" width="0.7109375" style="617" customWidth="1"/>
    <col min="9" max="9" width="0.5703125" style="617" customWidth="1"/>
    <col min="10" max="10" width="38.5703125" style="617" customWidth="1"/>
    <col min="11" max="11" width="11.5703125" style="617" customWidth="1"/>
    <col min="12" max="14" width="7.140625" style="617" customWidth="1"/>
    <col min="15" max="18" width="0" style="617" hidden="1" customWidth="1"/>
    <col min="19" max="21" width="14.28515625" style="617" customWidth="1"/>
    <col min="22" max="242" width="9.140625" style="123" customWidth="1"/>
    <col min="243" max="16384" width="9.140625" style="123"/>
  </cols>
  <sheetData>
    <row r="1" spans="1:21" x14ac:dyDescent="0.2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3"/>
      <c r="P1" s="183"/>
      <c r="Q1" s="515"/>
      <c r="R1" s="515"/>
      <c r="S1" s="124" t="s">
        <v>401</v>
      </c>
      <c r="T1" s="515"/>
      <c r="U1" s="515"/>
    </row>
    <row r="2" spans="1:21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3"/>
      <c r="P2" s="183"/>
      <c r="Q2" s="515"/>
      <c r="R2" s="515"/>
      <c r="S2" s="124" t="s">
        <v>46</v>
      </c>
      <c r="T2" s="515"/>
      <c r="U2" s="515"/>
    </row>
    <row r="3" spans="1:21" x14ac:dyDescent="0.2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3"/>
      <c r="P3" s="183"/>
      <c r="Q3" s="515"/>
      <c r="R3" s="515"/>
      <c r="S3" s="124" t="s">
        <v>402</v>
      </c>
      <c r="T3" s="515"/>
      <c r="U3" s="515"/>
    </row>
    <row r="4" spans="1:21" x14ac:dyDescent="0.2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3"/>
      <c r="P4" s="183"/>
      <c r="Q4" s="515"/>
      <c r="R4" s="515"/>
      <c r="S4" s="128" t="s">
        <v>403</v>
      </c>
      <c r="T4" s="515"/>
      <c r="U4" s="515"/>
    </row>
    <row r="5" spans="1:21" x14ac:dyDescent="0.2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3"/>
      <c r="P5" s="183"/>
      <c r="Q5" s="515"/>
      <c r="R5" s="515"/>
      <c r="S5" s="515"/>
      <c r="T5" s="515"/>
      <c r="U5" s="515"/>
    </row>
    <row r="6" spans="1:21" x14ac:dyDescent="0.2">
      <c r="A6" s="516" t="s">
        <v>404</v>
      </c>
      <c r="B6" s="516"/>
      <c r="C6" s="516"/>
      <c r="D6" s="516"/>
      <c r="E6" s="516"/>
      <c r="F6" s="516"/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516"/>
      <c r="R6" s="516"/>
      <c r="S6" s="516"/>
      <c r="T6" s="516"/>
      <c r="U6" s="516"/>
    </row>
    <row r="7" spans="1:21" x14ac:dyDescent="0.2">
      <c r="A7" s="517"/>
      <c r="B7" s="517"/>
      <c r="C7" s="517"/>
      <c r="D7" s="517"/>
      <c r="E7" s="517"/>
      <c r="F7" s="517"/>
      <c r="G7" s="517"/>
      <c r="H7" s="517"/>
      <c r="I7" s="517"/>
      <c r="J7" s="517"/>
      <c r="K7" s="517"/>
      <c r="L7" s="517"/>
      <c r="M7" s="517"/>
      <c r="N7" s="517"/>
      <c r="O7" s="517"/>
      <c r="P7" s="517"/>
      <c r="Q7" s="517"/>
      <c r="R7" s="515"/>
      <c r="S7" s="515"/>
      <c r="T7" s="515"/>
      <c r="U7" s="515"/>
    </row>
    <row r="8" spans="1:21" x14ac:dyDescent="0.2">
      <c r="A8" s="517"/>
      <c r="B8" s="517"/>
      <c r="C8" s="517"/>
      <c r="D8" s="517"/>
      <c r="E8" s="517"/>
      <c r="F8" s="517"/>
      <c r="G8" s="517"/>
      <c r="H8" s="517"/>
      <c r="I8" s="517"/>
      <c r="J8" s="517"/>
      <c r="K8" s="517"/>
      <c r="L8" s="517"/>
      <c r="M8" s="517"/>
      <c r="N8" s="517"/>
      <c r="O8" s="517"/>
      <c r="P8" s="517"/>
      <c r="Q8" s="517"/>
      <c r="R8" s="515"/>
      <c r="S8" s="515"/>
      <c r="T8" s="515"/>
      <c r="U8" s="518" t="s">
        <v>2</v>
      </c>
    </row>
    <row r="9" spans="1:21" ht="13.5" thickBot="1" x14ac:dyDescent="0.25">
      <c r="A9" s="519"/>
      <c r="B9" s="519"/>
      <c r="C9" s="519"/>
      <c r="D9" s="519"/>
      <c r="E9" s="519"/>
      <c r="F9" s="519"/>
      <c r="G9" s="519"/>
      <c r="H9" s="519"/>
      <c r="I9" s="519"/>
      <c r="J9" s="520"/>
      <c r="K9" s="519"/>
      <c r="L9" s="519"/>
      <c r="M9" s="519"/>
      <c r="N9" s="519"/>
      <c r="O9" s="520"/>
      <c r="P9" s="520"/>
      <c r="Q9" s="520" t="s">
        <v>405</v>
      </c>
      <c r="R9" s="520"/>
      <c r="S9" s="520"/>
      <c r="T9" s="520"/>
      <c r="U9" s="520"/>
    </row>
    <row r="10" spans="1:21" ht="23.25" thickBot="1" x14ac:dyDescent="0.25">
      <c r="A10" s="521"/>
      <c r="B10" s="522"/>
      <c r="C10" s="522"/>
      <c r="D10" s="522"/>
      <c r="E10" s="523"/>
      <c r="F10" s="522"/>
      <c r="G10" s="523"/>
      <c r="H10" s="523"/>
      <c r="I10" s="523"/>
      <c r="J10" s="523" t="s">
        <v>42</v>
      </c>
      <c r="K10" s="524" t="s">
        <v>375</v>
      </c>
      <c r="L10" s="524" t="s">
        <v>282</v>
      </c>
      <c r="M10" s="524" t="s">
        <v>283</v>
      </c>
      <c r="N10" s="524" t="s">
        <v>376</v>
      </c>
      <c r="O10" s="524" t="s">
        <v>284</v>
      </c>
      <c r="P10" s="525" t="s">
        <v>25</v>
      </c>
      <c r="Q10" s="525" t="s">
        <v>406</v>
      </c>
      <c r="R10" s="525" t="s">
        <v>407</v>
      </c>
      <c r="S10" s="525">
        <v>2021</v>
      </c>
      <c r="T10" s="525">
        <v>2022</v>
      </c>
      <c r="U10" s="526">
        <v>2023</v>
      </c>
    </row>
    <row r="11" spans="1:21" x14ac:dyDescent="0.2">
      <c r="A11" s="527" t="s">
        <v>408</v>
      </c>
      <c r="B11" s="528"/>
      <c r="C11" s="528"/>
      <c r="D11" s="528"/>
      <c r="E11" s="528"/>
      <c r="F11" s="528"/>
      <c r="G11" s="528"/>
      <c r="H11" s="528"/>
      <c r="I11" s="528"/>
      <c r="J11" s="529"/>
      <c r="K11" s="530">
        <v>0</v>
      </c>
      <c r="L11" s="531">
        <v>0</v>
      </c>
      <c r="M11" s="531">
        <v>0</v>
      </c>
      <c r="N11" s="532">
        <v>0</v>
      </c>
      <c r="O11" s="533"/>
      <c r="P11" s="534"/>
      <c r="Q11" s="534"/>
      <c r="R11" s="535"/>
      <c r="S11" s="147">
        <f>S12+S72</f>
        <v>14173704.999999998</v>
      </c>
      <c r="T11" s="147">
        <f>T12+T75</f>
        <v>11397900</v>
      </c>
      <c r="U11" s="148">
        <f>U12+U72</f>
        <v>11251900</v>
      </c>
    </row>
    <row r="12" spans="1:21" x14ac:dyDescent="0.2">
      <c r="A12" s="536" t="s">
        <v>409</v>
      </c>
      <c r="B12" s="537"/>
      <c r="C12" s="537"/>
      <c r="D12" s="537"/>
      <c r="E12" s="537"/>
      <c r="F12" s="537"/>
      <c r="G12" s="537"/>
      <c r="H12" s="537"/>
      <c r="I12" s="537"/>
      <c r="J12" s="538"/>
      <c r="K12" s="539">
        <v>6700000000</v>
      </c>
      <c r="L12" s="540">
        <v>0</v>
      </c>
      <c r="M12" s="540">
        <v>0</v>
      </c>
      <c r="N12" s="541">
        <v>0</v>
      </c>
      <c r="O12" s="542"/>
      <c r="P12" s="157"/>
      <c r="Q12" s="157"/>
      <c r="R12" s="155"/>
      <c r="S12" s="164">
        <f>S13+S28+S34+S39+S44+S51+S56+S60+S67</f>
        <v>14171104.999999998</v>
      </c>
      <c r="T12" s="164">
        <f>T13+T28+T34+T39+T44+T51+T60+T67</f>
        <v>11395000</v>
      </c>
      <c r="U12" s="165">
        <f>U13+U28+U34+U39+U44+U51+U60+U67</f>
        <v>11248900</v>
      </c>
    </row>
    <row r="13" spans="1:21" ht="13.5" x14ac:dyDescent="0.25">
      <c r="A13" s="543" t="s">
        <v>323</v>
      </c>
      <c r="B13" s="544"/>
      <c r="C13" s="544"/>
      <c r="D13" s="544"/>
      <c r="E13" s="544"/>
      <c r="F13" s="544"/>
      <c r="G13" s="544"/>
      <c r="H13" s="544"/>
      <c r="I13" s="544"/>
      <c r="J13" s="545"/>
      <c r="K13" s="546">
        <v>6710010000</v>
      </c>
      <c r="L13" s="547">
        <v>0</v>
      </c>
      <c r="M13" s="547">
        <v>0</v>
      </c>
      <c r="N13" s="548">
        <v>0</v>
      </c>
      <c r="O13" s="542"/>
      <c r="P13" s="157"/>
      <c r="Q13" s="157"/>
      <c r="R13" s="155"/>
      <c r="S13" s="549">
        <f>S14+S18+S25</f>
        <v>3927014.95</v>
      </c>
      <c r="T13" s="549">
        <f>T14+T19+T25</f>
        <v>3985690</v>
      </c>
      <c r="U13" s="550">
        <f>U14+U18+U25</f>
        <v>3988992</v>
      </c>
    </row>
    <row r="14" spans="1:21" x14ac:dyDescent="0.2">
      <c r="A14" s="551" t="s">
        <v>324</v>
      </c>
      <c r="B14" s="551"/>
      <c r="C14" s="551"/>
      <c r="D14" s="551"/>
      <c r="E14" s="551"/>
      <c r="F14" s="551"/>
      <c r="G14" s="551"/>
      <c r="H14" s="551"/>
      <c r="I14" s="551"/>
      <c r="J14" s="552"/>
      <c r="K14" s="553">
        <v>6710010010</v>
      </c>
      <c r="L14" s="554">
        <v>1</v>
      </c>
      <c r="M14" s="554">
        <v>2</v>
      </c>
      <c r="N14" s="555">
        <v>0</v>
      </c>
      <c r="O14" s="542"/>
      <c r="P14" s="157"/>
      <c r="Q14" s="157"/>
      <c r="R14" s="155"/>
      <c r="S14" s="556">
        <f t="shared" ref="S14:U16" si="0">S15</f>
        <v>968569.6</v>
      </c>
      <c r="T14" s="556">
        <f t="shared" si="0"/>
        <v>969990</v>
      </c>
      <c r="U14" s="557">
        <f t="shared" si="0"/>
        <v>971292</v>
      </c>
    </row>
    <row r="15" spans="1:21" x14ac:dyDescent="0.2">
      <c r="A15" s="558" t="s">
        <v>319</v>
      </c>
      <c r="B15" s="558"/>
      <c r="C15" s="558"/>
      <c r="D15" s="558"/>
      <c r="E15" s="558"/>
      <c r="F15" s="558"/>
      <c r="G15" s="558"/>
      <c r="H15" s="558"/>
      <c r="I15" s="558"/>
      <c r="J15" s="559"/>
      <c r="K15" s="560">
        <v>6710010010</v>
      </c>
      <c r="L15" s="561">
        <v>1</v>
      </c>
      <c r="M15" s="561">
        <v>0</v>
      </c>
      <c r="N15" s="562">
        <v>0</v>
      </c>
      <c r="O15" s="542"/>
      <c r="P15" s="157"/>
      <c r="Q15" s="157"/>
      <c r="R15" s="155"/>
      <c r="S15" s="155">
        <f t="shared" si="0"/>
        <v>968569.6</v>
      </c>
      <c r="T15" s="155">
        <f t="shared" si="0"/>
        <v>969990</v>
      </c>
      <c r="U15" s="156">
        <f t="shared" si="0"/>
        <v>971292</v>
      </c>
    </row>
    <row r="16" spans="1:21" x14ac:dyDescent="0.2">
      <c r="A16" s="558" t="s">
        <v>321</v>
      </c>
      <c r="B16" s="558"/>
      <c r="C16" s="558"/>
      <c r="D16" s="558"/>
      <c r="E16" s="558"/>
      <c r="F16" s="558"/>
      <c r="G16" s="558"/>
      <c r="H16" s="558"/>
      <c r="I16" s="558"/>
      <c r="J16" s="559"/>
      <c r="K16" s="560">
        <v>6710010010</v>
      </c>
      <c r="L16" s="561">
        <v>1</v>
      </c>
      <c r="M16" s="561">
        <v>2</v>
      </c>
      <c r="N16" s="562">
        <v>0</v>
      </c>
      <c r="O16" s="542"/>
      <c r="P16" s="157"/>
      <c r="Q16" s="157"/>
      <c r="R16" s="155"/>
      <c r="S16" s="155">
        <f t="shared" si="0"/>
        <v>968569.6</v>
      </c>
      <c r="T16" s="155">
        <f t="shared" si="0"/>
        <v>969990</v>
      </c>
      <c r="U16" s="156">
        <f t="shared" si="0"/>
        <v>971292</v>
      </c>
    </row>
    <row r="17" spans="1:21" x14ac:dyDescent="0.2">
      <c r="A17" s="558" t="s">
        <v>325</v>
      </c>
      <c r="B17" s="558"/>
      <c r="C17" s="558"/>
      <c r="D17" s="558"/>
      <c r="E17" s="558"/>
      <c r="F17" s="558"/>
      <c r="G17" s="558"/>
      <c r="H17" s="558"/>
      <c r="I17" s="558"/>
      <c r="J17" s="559"/>
      <c r="K17" s="560">
        <v>6710010010</v>
      </c>
      <c r="L17" s="561">
        <v>1</v>
      </c>
      <c r="M17" s="561">
        <v>2</v>
      </c>
      <c r="N17" s="562">
        <v>120</v>
      </c>
      <c r="O17" s="542"/>
      <c r="P17" s="157"/>
      <c r="Q17" s="157"/>
      <c r="R17" s="155"/>
      <c r="S17" s="155">
        <v>968569.6</v>
      </c>
      <c r="T17" s="155">
        <v>969990</v>
      </c>
      <c r="U17" s="156">
        <v>971292</v>
      </c>
    </row>
    <row r="18" spans="1:21" x14ac:dyDescent="0.2">
      <c r="A18" s="563" t="s">
        <v>329</v>
      </c>
      <c r="B18" s="564"/>
      <c r="C18" s="564"/>
      <c r="D18" s="564"/>
      <c r="E18" s="564"/>
      <c r="F18" s="564"/>
      <c r="G18" s="564"/>
      <c r="H18" s="564"/>
      <c r="I18" s="564"/>
      <c r="J18" s="565"/>
      <c r="K18" s="553">
        <v>6710010020</v>
      </c>
      <c r="L18" s="554">
        <v>0</v>
      </c>
      <c r="M18" s="554">
        <v>0</v>
      </c>
      <c r="N18" s="555">
        <v>0</v>
      </c>
      <c r="O18" s="542"/>
      <c r="P18" s="157"/>
      <c r="Q18" s="157"/>
      <c r="R18" s="155"/>
      <c r="S18" s="556">
        <f>S20</f>
        <v>2903645.35</v>
      </c>
      <c r="T18" s="556">
        <f>T20</f>
        <v>2960900</v>
      </c>
      <c r="U18" s="557">
        <f>U20</f>
        <v>2962900</v>
      </c>
    </row>
    <row r="19" spans="1:21" x14ac:dyDescent="0.2">
      <c r="A19" s="558" t="s">
        <v>319</v>
      </c>
      <c r="B19" s="558"/>
      <c r="C19" s="558"/>
      <c r="D19" s="558"/>
      <c r="E19" s="558"/>
      <c r="F19" s="558"/>
      <c r="G19" s="558"/>
      <c r="H19" s="558"/>
      <c r="I19" s="558"/>
      <c r="J19" s="559"/>
      <c r="K19" s="560">
        <v>6710010020</v>
      </c>
      <c r="L19" s="561">
        <v>1</v>
      </c>
      <c r="M19" s="561">
        <v>0</v>
      </c>
      <c r="N19" s="562">
        <v>0</v>
      </c>
      <c r="O19" s="542"/>
      <c r="P19" s="157"/>
      <c r="Q19" s="157"/>
      <c r="R19" s="155"/>
      <c r="S19" s="155">
        <f>S20</f>
        <v>2903645.35</v>
      </c>
      <c r="T19" s="155">
        <f>T20</f>
        <v>2960900</v>
      </c>
      <c r="U19" s="156">
        <f>U20</f>
        <v>2962900</v>
      </c>
    </row>
    <row r="20" spans="1:21" x14ac:dyDescent="0.2">
      <c r="A20" s="558" t="s">
        <v>327</v>
      </c>
      <c r="B20" s="558"/>
      <c r="C20" s="558"/>
      <c r="D20" s="558"/>
      <c r="E20" s="558"/>
      <c r="F20" s="558"/>
      <c r="G20" s="558"/>
      <c r="H20" s="558"/>
      <c r="I20" s="558"/>
      <c r="J20" s="559"/>
      <c r="K20" s="560">
        <v>6710010020</v>
      </c>
      <c r="L20" s="561">
        <v>1</v>
      </c>
      <c r="M20" s="561">
        <v>4</v>
      </c>
      <c r="N20" s="562">
        <v>0</v>
      </c>
      <c r="O20" s="542"/>
      <c r="P20" s="157"/>
      <c r="Q20" s="157"/>
      <c r="R20" s="155"/>
      <c r="S20" s="155">
        <f>S21+S22+S23+S24</f>
        <v>2903645.35</v>
      </c>
      <c r="T20" s="155">
        <f>T21+T22+T23+T24</f>
        <v>2960900</v>
      </c>
      <c r="U20" s="156">
        <f>U21+U22+U23+U24</f>
        <v>2962900</v>
      </c>
    </row>
    <row r="21" spans="1:21" x14ac:dyDescent="0.2">
      <c r="A21" s="558" t="s">
        <v>325</v>
      </c>
      <c r="B21" s="558"/>
      <c r="C21" s="558"/>
      <c r="D21" s="558"/>
      <c r="E21" s="558"/>
      <c r="F21" s="558"/>
      <c r="G21" s="558"/>
      <c r="H21" s="558"/>
      <c r="I21" s="558"/>
      <c r="J21" s="559"/>
      <c r="K21" s="560">
        <v>6710010020</v>
      </c>
      <c r="L21" s="561">
        <v>1</v>
      </c>
      <c r="M21" s="561">
        <v>4</v>
      </c>
      <c r="N21" s="562">
        <v>120</v>
      </c>
      <c r="O21" s="542"/>
      <c r="P21" s="157"/>
      <c r="Q21" s="157"/>
      <c r="R21" s="155"/>
      <c r="S21" s="155">
        <v>2288970.35</v>
      </c>
      <c r="T21" s="155">
        <v>2343600</v>
      </c>
      <c r="U21" s="156">
        <v>2343600</v>
      </c>
    </row>
    <row r="22" spans="1:21" x14ac:dyDescent="0.2">
      <c r="A22" s="558" t="s">
        <v>330</v>
      </c>
      <c r="B22" s="558"/>
      <c r="C22" s="558"/>
      <c r="D22" s="558"/>
      <c r="E22" s="558"/>
      <c r="F22" s="558"/>
      <c r="G22" s="558"/>
      <c r="H22" s="558"/>
      <c r="I22" s="558"/>
      <c r="J22" s="559"/>
      <c r="K22" s="560">
        <v>6710010020</v>
      </c>
      <c r="L22" s="561">
        <v>1</v>
      </c>
      <c r="M22" s="561">
        <v>4</v>
      </c>
      <c r="N22" s="562">
        <v>240</v>
      </c>
      <c r="O22" s="542"/>
      <c r="P22" s="157"/>
      <c r="Q22" s="157"/>
      <c r="R22" s="155"/>
      <c r="S22" s="155">
        <v>512375</v>
      </c>
      <c r="T22" s="155">
        <v>515000</v>
      </c>
      <c r="U22" s="566">
        <v>517000</v>
      </c>
    </row>
    <row r="23" spans="1:21" x14ac:dyDescent="0.2">
      <c r="A23" s="558" t="s">
        <v>410</v>
      </c>
      <c r="B23" s="558"/>
      <c r="C23" s="558"/>
      <c r="D23" s="558"/>
      <c r="E23" s="558"/>
      <c r="F23" s="558"/>
      <c r="G23" s="558"/>
      <c r="H23" s="558"/>
      <c r="I23" s="558"/>
      <c r="J23" s="559"/>
      <c r="K23" s="560">
        <v>6710010020</v>
      </c>
      <c r="L23" s="561">
        <v>1</v>
      </c>
      <c r="M23" s="561">
        <v>4</v>
      </c>
      <c r="N23" s="562">
        <v>540</v>
      </c>
      <c r="O23" s="542"/>
      <c r="P23" s="157"/>
      <c r="Q23" s="157"/>
      <c r="R23" s="155"/>
      <c r="S23" s="155">
        <v>22300</v>
      </c>
      <c r="T23" s="155">
        <v>22300</v>
      </c>
      <c r="U23" s="156">
        <v>22300</v>
      </c>
    </row>
    <row r="24" spans="1:21" x14ac:dyDescent="0.2">
      <c r="A24" s="567" t="s">
        <v>333</v>
      </c>
      <c r="B24" s="568"/>
      <c r="C24" s="568"/>
      <c r="D24" s="568"/>
      <c r="E24" s="568"/>
      <c r="F24" s="568"/>
      <c r="G24" s="568"/>
      <c r="H24" s="568"/>
      <c r="I24" s="568"/>
      <c r="J24" s="569"/>
      <c r="K24" s="560">
        <v>6710010020</v>
      </c>
      <c r="L24" s="561">
        <v>1</v>
      </c>
      <c r="M24" s="561">
        <v>4</v>
      </c>
      <c r="N24" s="562">
        <v>850</v>
      </c>
      <c r="O24" s="542"/>
      <c r="P24" s="157"/>
      <c r="Q24" s="157"/>
      <c r="R24" s="155"/>
      <c r="S24" s="155">
        <v>80000</v>
      </c>
      <c r="T24" s="155">
        <v>80000</v>
      </c>
      <c r="U24" s="570">
        <v>80000</v>
      </c>
    </row>
    <row r="25" spans="1:21" x14ac:dyDescent="0.2">
      <c r="A25" s="551" t="s">
        <v>289</v>
      </c>
      <c r="B25" s="551"/>
      <c r="C25" s="551"/>
      <c r="D25" s="551"/>
      <c r="E25" s="551"/>
      <c r="F25" s="551"/>
      <c r="G25" s="551"/>
      <c r="H25" s="551"/>
      <c r="I25" s="551"/>
      <c r="J25" s="552"/>
      <c r="K25" s="553">
        <v>6710010080</v>
      </c>
      <c r="L25" s="554">
        <v>1</v>
      </c>
      <c r="M25" s="554">
        <v>6</v>
      </c>
      <c r="N25" s="555">
        <v>0</v>
      </c>
      <c r="O25" s="542"/>
      <c r="P25" s="157"/>
      <c r="Q25" s="157"/>
      <c r="R25" s="155"/>
      <c r="S25" s="556">
        <f>S27</f>
        <v>54800</v>
      </c>
      <c r="T25" s="556">
        <f>T27</f>
        <v>54800</v>
      </c>
      <c r="U25" s="571">
        <f>U27</f>
        <v>54800</v>
      </c>
    </row>
    <row r="26" spans="1:21" x14ac:dyDescent="0.2">
      <c r="A26" s="558" t="s">
        <v>337</v>
      </c>
      <c r="B26" s="558"/>
      <c r="C26" s="558"/>
      <c r="D26" s="558"/>
      <c r="E26" s="558"/>
      <c r="F26" s="558"/>
      <c r="G26" s="558"/>
      <c r="H26" s="558"/>
      <c r="I26" s="558"/>
      <c r="J26" s="559"/>
      <c r="K26" s="560">
        <v>6710010080</v>
      </c>
      <c r="L26" s="561">
        <v>1</v>
      </c>
      <c r="M26" s="561">
        <v>6</v>
      </c>
      <c r="N26" s="562">
        <v>0</v>
      </c>
      <c r="O26" s="542"/>
      <c r="P26" s="157"/>
      <c r="Q26" s="157"/>
      <c r="R26" s="155"/>
      <c r="S26" s="155">
        <f>S27</f>
        <v>54800</v>
      </c>
      <c r="T26" s="155">
        <f>T27</f>
        <v>54800</v>
      </c>
      <c r="U26" s="566">
        <f>U27</f>
        <v>54800</v>
      </c>
    </row>
    <row r="27" spans="1:21" x14ac:dyDescent="0.2">
      <c r="A27" s="558" t="s">
        <v>410</v>
      </c>
      <c r="B27" s="558"/>
      <c r="C27" s="558"/>
      <c r="D27" s="558"/>
      <c r="E27" s="558"/>
      <c r="F27" s="558"/>
      <c r="G27" s="558"/>
      <c r="H27" s="558"/>
      <c r="I27" s="558"/>
      <c r="J27" s="559"/>
      <c r="K27" s="560">
        <v>6710010080</v>
      </c>
      <c r="L27" s="561">
        <v>1</v>
      </c>
      <c r="M27" s="561">
        <v>6</v>
      </c>
      <c r="N27" s="562">
        <v>540</v>
      </c>
      <c r="O27" s="542"/>
      <c r="P27" s="157"/>
      <c r="Q27" s="157"/>
      <c r="R27" s="155"/>
      <c r="S27" s="155">
        <v>54800</v>
      </c>
      <c r="T27" s="155">
        <v>54800</v>
      </c>
      <c r="U27" s="156">
        <v>54800</v>
      </c>
    </row>
    <row r="28" spans="1:21" s="333" customFormat="1" ht="13.5" x14ac:dyDescent="0.25">
      <c r="A28" s="572" t="s">
        <v>344</v>
      </c>
      <c r="B28" s="572"/>
      <c r="C28" s="572"/>
      <c r="D28" s="572"/>
      <c r="E28" s="572"/>
      <c r="F28" s="572"/>
      <c r="G28" s="572"/>
      <c r="H28" s="572"/>
      <c r="I28" s="572"/>
      <c r="J28" s="573"/>
      <c r="K28" s="546">
        <v>6720000000</v>
      </c>
      <c r="L28" s="547">
        <v>0</v>
      </c>
      <c r="M28" s="547">
        <v>0</v>
      </c>
      <c r="N28" s="548">
        <v>0</v>
      </c>
      <c r="O28" s="574"/>
      <c r="P28" s="575"/>
      <c r="Q28" s="575"/>
      <c r="R28" s="549"/>
      <c r="S28" s="549">
        <f t="shared" ref="S28:U30" si="1">S29</f>
        <v>254900</v>
      </c>
      <c r="T28" s="549">
        <f t="shared" si="1"/>
        <v>257600</v>
      </c>
      <c r="U28" s="550">
        <f t="shared" si="1"/>
        <v>267800</v>
      </c>
    </row>
    <row r="29" spans="1:21" s="333" customFormat="1" x14ac:dyDescent="0.2">
      <c r="A29" s="558" t="s">
        <v>291</v>
      </c>
      <c r="B29" s="558"/>
      <c r="C29" s="558"/>
      <c r="D29" s="558"/>
      <c r="E29" s="558"/>
      <c r="F29" s="558"/>
      <c r="G29" s="558"/>
      <c r="H29" s="558"/>
      <c r="I29" s="558"/>
      <c r="J29" s="559"/>
      <c r="K29" s="560">
        <v>6720000000</v>
      </c>
      <c r="L29" s="561">
        <v>2</v>
      </c>
      <c r="M29" s="561">
        <v>0</v>
      </c>
      <c r="N29" s="562">
        <v>0</v>
      </c>
      <c r="O29" s="542"/>
      <c r="P29" s="157"/>
      <c r="Q29" s="157"/>
      <c r="R29" s="155"/>
      <c r="S29" s="155">
        <f t="shared" si="1"/>
        <v>254900</v>
      </c>
      <c r="T29" s="155">
        <f t="shared" si="1"/>
        <v>257600</v>
      </c>
      <c r="U29" s="156">
        <f t="shared" si="1"/>
        <v>267800</v>
      </c>
    </row>
    <row r="30" spans="1:21" s="333" customFormat="1" x14ac:dyDescent="0.2">
      <c r="A30" s="558" t="s">
        <v>292</v>
      </c>
      <c r="B30" s="558"/>
      <c r="C30" s="558"/>
      <c r="D30" s="558"/>
      <c r="E30" s="558"/>
      <c r="F30" s="558"/>
      <c r="G30" s="558"/>
      <c r="H30" s="558"/>
      <c r="I30" s="558"/>
      <c r="J30" s="559"/>
      <c r="K30" s="560">
        <v>6720000000</v>
      </c>
      <c r="L30" s="561">
        <v>2</v>
      </c>
      <c r="M30" s="561">
        <v>3</v>
      </c>
      <c r="N30" s="562">
        <v>0</v>
      </c>
      <c r="O30" s="542"/>
      <c r="P30" s="157"/>
      <c r="Q30" s="157"/>
      <c r="R30" s="155"/>
      <c r="S30" s="155">
        <f t="shared" si="1"/>
        <v>254900</v>
      </c>
      <c r="T30" s="155">
        <f t="shared" si="1"/>
        <v>257600</v>
      </c>
      <c r="U30" s="156">
        <f t="shared" si="1"/>
        <v>267800</v>
      </c>
    </row>
    <row r="31" spans="1:21" s="333" customFormat="1" x14ac:dyDescent="0.2">
      <c r="A31" s="558" t="s">
        <v>345</v>
      </c>
      <c r="B31" s="558"/>
      <c r="C31" s="558"/>
      <c r="D31" s="558"/>
      <c r="E31" s="558"/>
      <c r="F31" s="558"/>
      <c r="G31" s="558"/>
      <c r="H31" s="558"/>
      <c r="I31" s="558"/>
      <c r="J31" s="559"/>
      <c r="K31" s="560">
        <v>6720051180</v>
      </c>
      <c r="L31" s="561">
        <v>2</v>
      </c>
      <c r="M31" s="561">
        <v>3</v>
      </c>
      <c r="N31" s="562">
        <v>0</v>
      </c>
      <c r="O31" s="542"/>
      <c r="P31" s="157"/>
      <c r="Q31" s="157"/>
      <c r="R31" s="155"/>
      <c r="S31" s="155">
        <f>S32+S33</f>
        <v>254900</v>
      </c>
      <c r="T31" s="155">
        <f>T32+T33</f>
        <v>257600</v>
      </c>
      <c r="U31" s="156">
        <f>U32+U33</f>
        <v>267800</v>
      </c>
    </row>
    <row r="32" spans="1:21" s="333" customFormat="1" x14ac:dyDescent="0.2">
      <c r="A32" s="558" t="s">
        <v>325</v>
      </c>
      <c r="B32" s="558"/>
      <c r="C32" s="558"/>
      <c r="D32" s="558"/>
      <c r="E32" s="558"/>
      <c r="F32" s="558"/>
      <c r="G32" s="558"/>
      <c r="H32" s="558"/>
      <c r="I32" s="558"/>
      <c r="J32" s="559"/>
      <c r="K32" s="560">
        <v>6720051180</v>
      </c>
      <c r="L32" s="561">
        <v>2</v>
      </c>
      <c r="M32" s="561">
        <v>3</v>
      </c>
      <c r="N32" s="562">
        <v>120</v>
      </c>
      <c r="O32" s="542"/>
      <c r="P32" s="157"/>
      <c r="Q32" s="157"/>
      <c r="R32" s="155"/>
      <c r="S32" s="155">
        <v>242039.2</v>
      </c>
      <c r="T32" s="155">
        <v>243474</v>
      </c>
      <c r="U32" s="156">
        <v>246078</v>
      </c>
    </row>
    <row r="33" spans="1:21" s="333" customFormat="1" x14ac:dyDescent="0.2">
      <c r="A33" s="558" t="s">
        <v>330</v>
      </c>
      <c r="B33" s="558"/>
      <c r="C33" s="558"/>
      <c r="D33" s="558"/>
      <c r="E33" s="558"/>
      <c r="F33" s="558"/>
      <c r="G33" s="558"/>
      <c r="H33" s="558"/>
      <c r="I33" s="558"/>
      <c r="J33" s="559"/>
      <c r="K33" s="560">
        <v>6720051180</v>
      </c>
      <c r="L33" s="561">
        <v>2</v>
      </c>
      <c r="M33" s="561">
        <v>3</v>
      </c>
      <c r="N33" s="562">
        <v>240</v>
      </c>
      <c r="O33" s="542"/>
      <c r="P33" s="157"/>
      <c r="Q33" s="157"/>
      <c r="R33" s="155"/>
      <c r="S33" s="155">
        <v>12860.8</v>
      </c>
      <c r="T33" s="155">
        <v>14126</v>
      </c>
      <c r="U33" s="156">
        <v>21722</v>
      </c>
    </row>
    <row r="34" spans="1:21" ht="13.5" x14ac:dyDescent="0.25">
      <c r="A34" s="572" t="s">
        <v>346</v>
      </c>
      <c r="B34" s="572"/>
      <c r="C34" s="572"/>
      <c r="D34" s="572"/>
      <c r="E34" s="572"/>
      <c r="F34" s="572"/>
      <c r="G34" s="572"/>
      <c r="H34" s="572"/>
      <c r="I34" s="572"/>
      <c r="J34" s="573"/>
      <c r="K34" s="546">
        <v>6730000000</v>
      </c>
      <c r="L34" s="547">
        <v>0</v>
      </c>
      <c r="M34" s="547">
        <v>0</v>
      </c>
      <c r="N34" s="548">
        <v>0</v>
      </c>
      <c r="O34" s="574"/>
      <c r="P34" s="575"/>
      <c r="Q34" s="575"/>
      <c r="R34" s="549"/>
      <c r="S34" s="549">
        <f t="shared" ref="S34:U37" si="2">S35</f>
        <v>390300</v>
      </c>
      <c r="T34" s="549">
        <f t="shared" si="2"/>
        <v>390300</v>
      </c>
      <c r="U34" s="550">
        <f t="shared" si="2"/>
        <v>390600</v>
      </c>
    </row>
    <row r="35" spans="1:21" x14ac:dyDescent="0.2">
      <c r="A35" s="558" t="s">
        <v>293</v>
      </c>
      <c r="B35" s="558"/>
      <c r="C35" s="558"/>
      <c r="D35" s="558"/>
      <c r="E35" s="558"/>
      <c r="F35" s="558"/>
      <c r="G35" s="558"/>
      <c r="H35" s="558"/>
      <c r="I35" s="558"/>
      <c r="J35" s="559"/>
      <c r="K35" s="560">
        <v>6730000000</v>
      </c>
      <c r="L35" s="561">
        <v>3</v>
      </c>
      <c r="M35" s="561">
        <v>0</v>
      </c>
      <c r="N35" s="562">
        <v>0</v>
      </c>
      <c r="O35" s="542"/>
      <c r="P35" s="157"/>
      <c r="Q35" s="157"/>
      <c r="R35" s="155"/>
      <c r="S35" s="155">
        <f t="shared" si="2"/>
        <v>390300</v>
      </c>
      <c r="T35" s="155">
        <f t="shared" si="2"/>
        <v>390300</v>
      </c>
      <c r="U35" s="156">
        <f t="shared" si="2"/>
        <v>390600</v>
      </c>
    </row>
    <row r="36" spans="1:21" x14ac:dyDescent="0.2">
      <c r="A36" s="558" t="s">
        <v>294</v>
      </c>
      <c r="B36" s="558"/>
      <c r="C36" s="558"/>
      <c r="D36" s="558"/>
      <c r="E36" s="558"/>
      <c r="F36" s="558"/>
      <c r="G36" s="558"/>
      <c r="H36" s="558"/>
      <c r="I36" s="558"/>
      <c r="J36" s="559"/>
      <c r="K36" s="560">
        <v>6730000000</v>
      </c>
      <c r="L36" s="561">
        <v>3</v>
      </c>
      <c r="M36" s="561">
        <v>10</v>
      </c>
      <c r="N36" s="562">
        <v>0</v>
      </c>
      <c r="O36" s="542"/>
      <c r="P36" s="157"/>
      <c r="Q36" s="157"/>
      <c r="R36" s="155"/>
      <c r="S36" s="155">
        <f t="shared" si="2"/>
        <v>390300</v>
      </c>
      <c r="T36" s="155">
        <f t="shared" si="2"/>
        <v>390300</v>
      </c>
      <c r="U36" s="156">
        <f t="shared" si="2"/>
        <v>390600</v>
      </c>
    </row>
    <row r="37" spans="1:21" x14ac:dyDescent="0.2">
      <c r="A37" s="558" t="s">
        <v>347</v>
      </c>
      <c r="B37" s="558"/>
      <c r="C37" s="558"/>
      <c r="D37" s="558"/>
      <c r="E37" s="558"/>
      <c r="F37" s="558"/>
      <c r="G37" s="558"/>
      <c r="H37" s="558"/>
      <c r="I37" s="558"/>
      <c r="J37" s="559"/>
      <c r="K37" s="560">
        <v>6730095020</v>
      </c>
      <c r="L37" s="561">
        <v>3</v>
      </c>
      <c r="M37" s="561">
        <v>10</v>
      </c>
      <c r="N37" s="562">
        <v>0</v>
      </c>
      <c r="O37" s="542"/>
      <c r="P37" s="157"/>
      <c r="Q37" s="157"/>
      <c r="R37" s="155"/>
      <c r="S37" s="155">
        <f t="shared" si="2"/>
        <v>390300</v>
      </c>
      <c r="T37" s="155">
        <f t="shared" si="2"/>
        <v>390300</v>
      </c>
      <c r="U37" s="156">
        <f t="shared" si="2"/>
        <v>390600</v>
      </c>
    </row>
    <row r="38" spans="1:21" x14ac:dyDescent="0.2">
      <c r="A38" s="558" t="s">
        <v>330</v>
      </c>
      <c r="B38" s="558"/>
      <c r="C38" s="558"/>
      <c r="D38" s="558"/>
      <c r="E38" s="558"/>
      <c r="F38" s="558"/>
      <c r="G38" s="558"/>
      <c r="H38" s="558"/>
      <c r="I38" s="558"/>
      <c r="J38" s="559"/>
      <c r="K38" s="560">
        <v>6730095020</v>
      </c>
      <c r="L38" s="561">
        <v>3</v>
      </c>
      <c r="M38" s="561">
        <v>10</v>
      </c>
      <c r="N38" s="562">
        <v>240</v>
      </c>
      <c r="O38" s="542"/>
      <c r="P38" s="157"/>
      <c r="Q38" s="157"/>
      <c r="R38" s="155"/>
      <c r="S38" s="155">
        <v>390300</v>
      </c>
      <c r="T38" s="155">
        <v>390300</v>
      </c>
      <c r="U38" s="156">
        <v>390600</v>
      </c>
    </row>
    <row r="39" spans="1:21" ht="13.5" x14ac:dyDescent="0.25">
      <c r="A39" s="576" t="s">
        <v>348</v>
      </c>
      <c r="B39" s="576"/>
      <c r="C39" s="576"/>
      <c r="D39" s="576"/>
      <c r="E39" s="576"/>
      <c r="F39" s="576"/>
      <c r="G39" s="576"/>
      <c r="H39" s="576"/>
      <c r="I39" s="576"/>
      <c r="J39" s="543"/>
      <c r="K39" s="577">
        <v>6740000000</v>
      </c>
      <c r="L39" s="578">
        <v>0</v>
      </c>
      <c r="M39" s="578">
        <v>0</v>
      </c>
      <c r="N39" s="579">
        <v>0</v>
      </c>
      <c r="O39" s="580"/>
      <c r="P39" s="581"/>
      <c r="Q39" s="581"/>
      <c r="R39" s="582"/>
      <c r="S39" s="582">
        <f t="shared" ref="S39:U40" si="3">S40</f>
        <v>30000</v>
      </c>
      <c r="T39" s="582">
        <f t="shared" si="3"/>
        <v>30000</v>
      </c>
      <c r="U39" s="583">
        <f t="shared" si="3"/>
        <v>30000</v>
      </c>
    </row>
    <row r="40" spans="1:21" x14ac:dyDescent="0.2">
      <c r="A40" s="567" t="s">
        <v>293</v>
      </c>
      <c r="B40" s="568"/>
      <c r="C40" s="568"/>
      <c r="D40" s="568"/>
      <c r="E40" s="568"/>
      <c r="F40" s="568"/>
      <c r="G40" s="568"/>
      <c r="H40" s="568"/>
      <c r="I40" s="568"/>
      <c r="J40" s="569"/>
      <c r="K40" s="584">
        <v>6740000000</v>
      </c>
      <c r="L40" s="585">
        <v>3</v>
      </c>
      <c r="M40" s="585">
        <v>0</v>
      </c>
      <c r="N40" s="586">
        <v>0</v>
      </c>
      <c r="O40" s="587"/>
      <c r="P40" s="588"/>
      <c r="Q40" s="588"/>
      <c r="R40" s="589"/>
      <c r="S40" s="589">
        <f t="shared" si="3"/>
        <v>30000</v>
      </c>
      <c r="T40" s="589">
        <f t="shared" si="3"/>
        <v>30000</v>
      </c>
      <c r="U40" s="590">
        <f t="shared" si="3"/>
        <v>30000</v>
      </c>
    </row>
    <row r="41" spans="1:21" x14ac:dyDescent="0.2">
      <c r="A41" s="591" t="s">
        <v>295</v>
      </c>
      <c r="B41" s="591"/>
      <c r="C41" s="591"/>
      <c r="D41" s="591"/>
      <c r="E41" s="591"/>
      <c r="F41" s="591"/>
      <c r="G41" s="591"/>
      <c r="H41" s="591"/>
      <c r="I41" s="591"/>
      <c r="J41" s="567"/>
      <c r="K41" s="584">
        <v>6740000000</v>
      </c>
      <c r="L41" s="585">
        <v>3</v>
      </c>
      <c r="M41" s="585">
        <v>14</v>
      </c>
      <c r="N41" s="586">
        <v>0</v>
      </c>
      <c r="O41" s="587"/>
      <c r="P41" s="588"/>
      <c r="Q41" s="588"/>
      <c r="R41" s="589"/>
      <c r="S41" s="589">
        <f>S42</f>
        <v>30000</v>
      </c>
      <c r="T41" s="589">
        <f>T43</f>
        <v>30000</v>
      </c>
      <c r="U41" s="590">
        <f>U42</f>
        <v>30000</v>
      </c>
    </row>
    <row r="42" spans="1:21" x14ac:dyDescent="0.2">
      <c r="A42" s="591" t="s">
        <v>349</v>
      </c>
      <c r="B42" s="591"/>
      <c r="C42" s="591"/>
      <c r="D42" s="591"/>
      <c r="E42" s="591"/>
      <c r="F42" s="591"/>
      <c r="G42" s="591"/>
      <c r="H42" s="591"/>
      <c r="I42" s="591"/>
      <c r="J42" s="567"/>
      <c r="K42" s="584">
        <v>6740020040</v>
      </c>
      <c r="L42" s="585">
        <v>3</v>
      </c>
      <c r="M42" s="585">
        <v>14</v>
      </c>
      <c r="N42" s="586">
        <v>0</v>
      </c>
      <c r="O42" s="587"/>
      <c r="P42" s="588"/>
      <c r="Q42" s="588"/>
      <c r="R42" s="589"/>
      <c r="S42" s="589">
        <f>S43</f>
        <v>30000</v>
      </c>
      <c r="T42" s="589">
        <f>T43</f>
        <v>30000</v>
      </c>
      <c r="U42" s="590">
        <f>U43</f>
        <v>30000</v>
      </c>
    </row>
    <row r="43" spans="1:21" x14ac:dyDescent="0.2">
      <c r="A43" s="591" t="s">
        <v>350</v>
      </c>
      <c r="B43" s="591"/>
      <c r="C43" s="591"/>
      <c r="D43" s="591"/>
      <c r="E43" s="591"/>
      <c r="F43" s="591"/>
      <c r="G43" s="591"/>
      <c r="H43" s="591"/>
      <c r="I43" s="591"/>
      <c r="J43" s="567"/>
      <c r="K43" s="584">
        <v>6740020040</v>
      </c>
      <c r="L43" s="585">
        <v>3</v>
      </c>
      <c r="M43" s="585">
        <v>14</v>
      </c>
      <c r="N43" s="586">
        <v>240</v>
      </c>
      <c r="O43" s="587"/>
      <c r="P43" s="588"/>
      <c r="Q43" s="588"/>
      <c r="R43" s="589"/>
      <c r="S43" s="589">
        <v>30000</v>
      </c>
      <c r="T43" s="589">
        <v>30000</v>
      </c>
      <c r="U43" s="590">
        <v>30000</v>
      </c>
    </row>
    <row r="44" spans="1:21" s="592" customFormat="1" ht="13.5" x14ac:dyDescent="0.25">
      <c r="A44" s="576" t="s">
        <v>351</v>
      </c>
      <c r="B44" s="576"/>
      <c r="C44" s="576"/>
      <c r="D44" s="576"/>
      <c r="E44" s="576"/>
      <c r="F44" s="576"/>
      <c r="G44" s="576"/>
      <c r="H44" s="576"/>
      <c r="I44" s="576"/>
      <c r="J44" s="543"/>
      <c r="K44" s="577">
        <v>6750000000</v>
      </c>
      <c r="L44" s="578">
        <v>0</v>
      </c>
      <c r="M44" s="578">
        <v>0</v>
      </c>
      <c r="N44" s="579">
        <v>0</v>
      </c>
      <c r="O44" s="580"/>
      <c r="P44" s="581"/>
      <c r="Q44" s="581"/>
      <c r="R44" s="582"/>
      <c r="S44" s="582">
        <f t="shared" ref="S44:U47" si="4">S45</f>
        <v>4196276</v>
      </c>
      <c r="T44" s="582">
        <f t="shared" si="4"/>
        <v>1222000</v>
      </c>
      <c r="U44" s="583">
        <f t="shared" si="4"/>
        <v>1271000</v>
      </c>
    </row>
    <row r="45" spans="1:21" s="333" customFormat="1" x14ac:dyDescent="0.2">
      <c r="A45" s="558" t="s">
        <v>296</v>
      </c>
      <c r="B45" s="558"/>
      <c r="C45" s="558"/>
      <c r="D45" s="558"/>
      <c r="E45" s="558"/>
      <c r="F45" s="558"/>
      <c r="G45" s="558"/>
      <c r="H45" s="558"/>
      <c r="I45" s="558"/>
      <c r="J45" s="559"/>
      <c r="K45" s="560">
        <v>6750000000</v>
      </c>
      <c r="L45" s="561">
        <v>4</v>
      </c>
      <c r="M45" s="561">
        <v>0</v>
      </c>
      <c r="N45" s="562">
        <v>0</v>
      </c>
      <c r="O45" s="542"/>
      <c r="P45" s="157"/>
      <c r="Q45" s="157"/>
      <c r="R45" s="155"/>
      <c r="S45" s="155">
        <f t="shared" si="4"/>
        <v>4196276</v>
      </c>
      <c r="T45" s="155">
        <f t="shared" si="4"/>
        <v>1222000</v>
      </c>
      <c r="U45" s="156">
        <f t="shared" si="4"/>
        <v>1271000</v>
      </c>
    </row>
    <row r="46" spans="1:21" s="333" customFormat="1" x14ac:dyDescent="0.2">
      <c r="A46" s="558" t="s">
        <v>297</v>
      </c>
      <c r="B46" s="558"/>
      <c r="C46" s="558"/>
      <c r="D46" s="558"/>
      <c r="E46" s="558"/>
      <c r="F46" s="558"/>
      <c r="G46" s="558"/>
      <c r="H46" s="558"/>
      <c r="I46" s="558"/>
      <c r="J46" s="559"/>
      <c r="K46" s="560">
        <v>6750000000</v>
      </c>
      <c r="L46" s="561">
        <v>4</v>
      </c>
      <c r="M46" s="561">
        <v>9</v>
      </c>
      <c r="N46" s="562">
        <v>0</v>
      </c>
      <c r="O46" s="542"/>
      <c r="P46" s="157"/>
      <c r="Q46" s="157"/>
      <c r="R46" s="155"/>
      <c r="S46" s="155">
        <f>S47+S49</f>
        <v>4196276</v>
      </c>
      <c r="T46" s="155">
        <f t="shared" si="4"/>
        <v>1222000</v>
      </c>
      <c r="U46" s="156">
        <f t="shared" si="4"/>
        <v>1271000</v>
      </c>
    </row>
    <row r="47" spans="1:21" s="333" customFormat="1" x14ac:dyDescent="0.2">
      <c r="A47" s="558" t="s">
        <v>352</v>
      </c>
      <c r="B47" s="558"/>
      <c r="C47" s="558"/>
      <c r="D47" s="558"/>
      <c r="E47" s="558"/>
      <c r="F47" s="558"/>
      <c r="G47" s="558"/>
      <c r="H47" s="558"/>
      <c r="I47" s="558"/>
      <c r="J47" s="559"/>
      <c r="K47" s="560">
        <v>6750095280</v>
      </c>
      <c r="L47" s="561">
        <v>4</v>
      </c>
      <c r="M47" s="561">
        <v>9</v>
      </c>
      <c r="N47" s="562">
        <v>0</v>
      </c>
      <c r="O47" s="542"/>
      <c r="P47" s="157"/>
      <c r="Q47" s="157"/>
      <c r="R47" s="155"/>
      <c r="S47" s="155">
        <f t="shared" si="4"/>
        <v>1183000</v>
      </c>
      <c r="T47" s="155">
        <f t="shared" si="4"/>
        <v>1222000</v>
      </c>
      <c r="U47" s="156">
        <f t="shared" si="4"/>
        <v>1271000</v>
      </c>
    </row>
    <row r="48" spans="1:21" s="333" customFormat="1" x14ac:dyDescent="0.2">
      <c r="A48" s="558" t="s">
        <v>330</v>
      </c>
      <c r="B48" s="558"/>
      <c r="C48" s="558"/>
      <c r="D48" s="558"/>
      <c r="E48" s="558"/>
      <c r="F48" s="558"/>
      <c r="G48" s="558"/>
      <c r="H48" s="558"/>
      <c r="I48" s="558"/>
      <c r="J48" s="559"/>
      <c r="K48" s="560">
        <v>6750095280</v>
      </c>
      <c r="L48" s="561">
        <v>4</v>
      </c>
      <c r="M48" s="561">
        <v>9</v>
      </c>
      <c r="N48" s="562">
        <v>240</v>
      </c>
      <c r="O48" s="542"/>
      <c r="P48" s="157"/>
      <c r="Q48" s="157"/>
      <c r="R48" s="155"/>
      <c r="S48" s="155">
        <v>1183000</v>
      </c>
      <c r="T48" s="155">
        <v>1222000</v>
      </c>
      <c r="U48" s="156">
        <v>1271000</v>
      </c>
    </row>
    <row r="49" spans="1:21" s="333" customFormat="1" x14ac:dyDescent="0.2">
      <c r="A49" s="567" t="s">
        <v>353</v>
      </c>
      <c r="B49" s="568"/>
      <c r="C49" s="568"/>
      <c r="D49" s="568"/>
      <c r="E49" s="568"/>
      <c r="F49" s="568"/>
      <c r="G49" s="568"/>
      <c r="H49" s="568"/>
      <c r="I49" s="568"/>
      <c r="J49" s="569"/>
      <c r="K49" s="560" t="s">
        <v>354</v>
      </c>
      <c r="L49" s="561">
        <v>4</v>
      </c>
      <c r="M49" s="561">
        <v>9</v>
      </c>
      <c r="N49" s="562">
        <v>0</v>
      </c>
      <c r="O49" s="542"/>
      <c r="P49" s="157"/>
      <c r="Q49" s="157"/>
      <c r="R49" s="155"/>
      <c r="S49" s="155">
        <f>S50</f>
        <v>3013276</v>
      </c>
      <c r="T49" s="155">
        <v>0</v>
      </c>
      <c r="U49" s="156">
        <v>0</v>
      </c>
    </row>
    <row r="50" spans="1:21" s="333" customFormat="1" x14ac:dyDescent="0.2">
      <c r="A50" s="558" t="s">
        <v>330</v>
      </c>
      <c r="B50" s="558"/>
      <c r="C50" s="558"/>
      <c r="D50" s="558"/>
      <c r="E50" s="558"/>
      <c r="F50" s="558"/>
      <c r="G50" s="558"/>
      <c r="H50" s="558"/>
      <c r="I50" s="558"/>
      <c r="J50" s="559"/>
      <c r="K50" s="560" t="s">
        <v>354</v>
      </c>
      <c r="L50" s="561">
        <v>4</v>
      </c>
      <c r="M50" s="561">
        <v>9</v>
      </c>
      <c r="N50" s="562">
        <v>240</v>
      </c>
      <c r="O50" s="542"/>
      <c r="P50" s="157"/>
      <c r="Q50" s="157"/>
      <c r="R50" s="155"/>
      <c r="S50" s="155">
        <v>3013276</v>
      </c>
      <c r="T50" s="155">
        <v>0</v>
      </c>
      <c r="U50" s="156">
        <v>0</v>
      </c>
    </row>
    <row r="51" spans="1:21" s="593" customFormat="1" ht="13.5" x14ac:dyDescent="0.25">
      <c r="A51" s="572" t="s">
        <v>355</v>
      </c>
      <c r="B51" s="572"/>
      <c r="C51" s="572"/>
      <c r="D51" s="572"/>
      <c r="E51" s="572"/>
      <c r="F51" s="572"/>
      <c r="G51" s="572"/>
      <c r="H51" s="572"/>
      <c r="I51" s="572"/>
      <c r="J51" s="573"/>
      <c r="K51" s="546">
        <v>6760000000</v>
      </c>
      <c r="L51" s="547">
        <v>0</v>
      </c>
      <c r="M51" s="547">
        <v>0</v>
      </c>
      <c r="N51" s="548">
        <v>0</v>
      </c>
      <c r="O51" s="574"/>
      <c r="P51" s="575"/>
      <c r="Q51" s="575"/>
      <c r="R51" s="549"/>
      <c r="S51" s="549">
        <f t="shared" ref="S51:U54" si="5">S52</f>
        <v>1531794.29</v>
      </c>
      <c r="T51" s="549">
        <f t="shared" si="5"/>
        <v>2588910</v>
      </c>
      <c r="U51" s="550">
        <f t="shared" si="5"/>
        <v>2358008</v>
      </c>
    </row>
    <row r="52" spans="1:21" s="333" customFormat="1" x14ac:dyDescent="0.2">
      <c r="A52" s="558" t="s">
        <v>299</v>
      </c>
      <c r="B52" s="558"/>
      <c r="C52" s="558"/>
      <c r="D52" s="558"/>
      <c r="E52" s="558"/>
      <c r="F52" s="558"/>
      <c r="G52" s="558"/>
      <c r="H52" s="558"/>
      <c r="I52" s="558"/>
      <c r="J52" s="559"/>
      <c r="K52" s="560">
        <v>6760000000</v>
      </c>
      <c r="L52" s="561">
        <v>5</v>
      </c>
      <c r="M52" s="561">
        <v>0</v>
      </c>
      <c r="N52" s="562">
        <v>0</v>
      </c>
      <c r="O52" s="542"/>
      <c r="P52" s="157"/>
      <c r="Q52" s="157"/>
      <c r="R52" s="155"/>
      <c r="S52" s="155">
        <f t="shared" si="5"/>
        <v>1531794.29</v>
      </c>
      <c r="T52" s="155">
        <f t="shared" si="5"/>
        <v>2588910</v>
      </c>
      <c r="U52" s="156">
        <f t="shared" si="5"/>
        <v>2358008</v>
      </c>
    </row>
    <row r="53" spans="1:21" s="333" customFormat="1" x14ac:dyDescent="0.2">
      <c r="A53" s="558" t="s">
        <v>302</v>
      </c>
      <c r="B53" s="558"/>
      <c r="C53" s="558"/>
      <c r="D53" s="558"/>
      <c r="E53" s="558"/>
      <c r="F53" s="558"/>
      <c r="G53" s="558"/>
      <c r="H53" s="558"/>
      <c r="I53" s="558"/>
      <c r="J53" s="559"/>
      <c r="K53" s="560">
        <v>6760000000</v>
      </c>
      <c r="L53" s="561">
        <v>5</v>
      </c>
      <c r="M53" s="561">
        <v>3</v>
      </c>
      <c r="N53" s="562">
        <v>0</v>
      </c>
      <c r="O53" s="542"/>
      <c r="P53" s="157"/>
      <c r="Q53" s="157"/>
      <c r="R53" s="155"/>
      <c r="S53" s="155">
        <f t="shared" si="5"/>
        <v>1531794.29</v>
      </c>
      <c r="T53" s="155">
        <f t="shared" si="5"/>
        <v>2588910</v>
      </c>
      <c r="U53" s="156">
        <f t="shared" si="5"/>
        <v>2358008</v>
      </c>
    </row>
    <row r="54" spans="1:21" s="333" customFormat="1" x14ac:dyDescent="0.2">
      <c r="A54" s="558" t="s">
        <v>356</v>
      </c>
      <c r="B54" s="558"/>
      <c r="C54" s="558"/>
      <c r="D54" s="558"/>
      <c r="E54" s="558"/>
      <c r="F54" s="558"/>
      <c r="G54" s="558"/>
      <c r="H54" s="558"/>
      <c r="I54" s="558"/>
      <c r="J54" s="559"/>
      <c r="K54" s="560">
        <v>6760095310</v>
      </c>
      <c r="L54" s="561">
        <v>5</v>
      </c>
      <c r="M54" s="561">
        <v>3</v>
      </c>
      <c r="N54" s="562">
        <v>0</v>
      </c>
      <c r="O54" s="542"/>
      <c r="P54" s="157"/>
      <c r="Q54" s="157"/>
      <c r="R54" s="155"/>
      <c r="S54" s="155">
        <f t="shared" si="5"/>
        <v>1531794.29</v>
      </c>
      <c r="T54" s="155">
        <f t="shared" si="5"/>
        <v>2588910</v>
      </c>
      <c r="U54" s="156">
        <f t="shared" si="5"/>
        <v>2358008</v>
      </c>
    </row>
    <row r="55" spans="1:21" s="333" customFormat="1" x14ac:dyDescent="0.2">
      <c r="A55" s="558" t="s">
        <v>330</v>
      </c>
      <c r="B55" s="558"/>
      <c r="C55" s="558"/>
      <c r="D55" s="558"/>
      <c r="E55" s="558"/>
      <c r="F55" s="558"/>
      <c r="G55" s="558"/>
      <c r="H55" s="558"/>
      <c r="I55" s="558"/>
      <c r="J55" s="559"/>
      <c r="K55" s="560">
        <v>6760095310</v>
      </c>
      <c r="L55" s="561">
        <v>5</v>
      </c>
      <c r="M55" s="561">
        <v>3</v>
      </c>
      <c r="N55" s="562">
        <v>240</v>
      </c>
      <c r="O55" s="542"/>
      <c r="P55" s="157"/>
      <c r="Q55" s="157"/>
      <c r="R55" s="155"/>
      <c r="S55" s="155">
        <v>1531794.29</v>
      </c>
      <c r="T55" s="155">
        <v>2588910</v>
      </c>
      <c r="U55" s="156">
        <v>2358008</v>
      </c>
    </row>
    <row r="56" spans="1:21" ht="13.5" x14ac:dyDescent="0.25">
      <c r="A56" s="572" t="s">
        <v>357</v>
      </c>
      <c r="B56" s="572"/>
      <c r="C56" s="572"/>
      <c r="D56" s="572"/>
      <c r="E56" s="572"/>
      <c r="F56" s="572"/>
      <c r="G56" s="572"/>
      <c r="H56" s="572"/>
      <c r="I56" s="572"/>
      <c r="J56" s="573"/>
      <c r="K56" s="546">
        <v>6790000000</v>
      </c>
      <c r="L56" s="547">
        <v>0</v>
      </c>
      <c r="M56" s="547">
        <v>0</v>
      </c>
      <c r="N56" s="548">
        <v>0</v>
      </c>
      <c r="O56" s="594"/>
      <c r="P56" s="595"/>
      <c r="Q56" s="595"/>
      <c r="R56" s="596"/>
      <c r="S56" s="549">
        <f>S57</f>
        <v>918010</v>
      </c>
      <c r="T56" s="549">
        <v>0</v>
      </c>
      <c r="U56" s="550">
        <v>0</v>
      </c>
    </row>
    <row r="57" spans="1:21" s="600" customFormat="1" x14ac:dyDescent="0.2">
      <c r="A57" s="567" t="s">
        <v>299</v>
      </c>
      <c r="B57" s="568"/>
      <c r="C57" s="568"/>
      <c r="D57" s="568"/>
      <c r="E57" s="568"/>
      <c r="F57" s="568"/>
      <c r="G57" s="568"/>
      <c r="H57" s="568"/>
      <c r="I57" s="568"/>
      <c r="J57" s="569"/>
      <c r="K57" s="560">
        <v>6790000000</v>
      </c>
      <c r="L57" s="561">
        <v>5</v>
      </c>
      <c r="M57" s="561">
        <v>0</v>
      </c>
      <c r="N57" s="562">
        <v>0</v>
      </c>
      <c r="O57" s="597"/>
      <c r="P57" s="598"/>
      <c r="Q57" s="598"/>
      <c r="R57" s="599"/>
      <c r="S57" s="155">
        <f>S58</f>
        <v>918010</v>
      </c>
      <c r="T57" s="155">
        <v>0</v>
      </c>
      <c r="U57" s="156">
        <v>0</v>
      </c>
    </row>
    <row r="58" spans="1:21" s="333" customFormat="1" x14ac:dyDescent="0.2">
      <c r="A58" s="558" t="s">
        <v>358</v>
      </c>
      <c r="B58" s="558"/>
      <c r="C58" s="558"/>
      <c r="D58" s="558"/>
      <c r="E58" s="558"/>
      <c r="F58" s="558"/>
      <c r="G58" s="558"/>
      <c r="H58" s="558"/>
      <c r="I58" s="558"/>
      <c r="J58" s="559"/>
      <c r="K58" s="584" t="s">
        <v>359</v>
      </c>
      <c r="L58" s="561">
        <v>5</v>
      </c>
      <c r="M58" s="561">
        <v>3</v>
      </c>
      <c r="N58" s="562">
        <v>0</v>
      </c>
      <c r="O58" s="542"/>
      <c r="P58" s="157"/>
      <c r="Q58" s="157"/>
      <c r="R58" s="155"/>
      <c r="S58" s="155">
        <f>S59</f>
        <v>918010</v>
      </c>
      <c r="T58" s="155">
        <v>0</v>
      </c>
      <c r="U58" s="156">
        <v>0</v>
      </c>
    </row>
    <row r="59" spans="1:21" s="333" customFormat="1" x14ac:dyDescent="0.2">
      <c r="A59" s="558" t="s">
        <v>330</v>
      </c>
      <c r="B59" s="558"/>
      <c r="C59" s="558"/>
      <c r="D59" s="558"/>
      <c r="E59" s="558"/>
      <c r="F59" s="558"/>
      <c r="G59" s="558"/>
      <c r="H59" s="558"/>
      <c r="I59" s="558"/>
      <c r="J59" s="559"/>
      <c r="K59" s="584" t="s">
        <v>359</v>
      </c>
      <c r="L59" s="561">
        <v>5</v>
      </c>
      <c r="M59" s="561">
        <v>3</v>
      </c>
      <c r="N59" s="562">
        <v>240</v>
      </c>
      <c r="O59" s="542"/>
      <c r="P59" s="157"/>
      <c r="Q59" s="157"/>
      <c r="R59" s="155"/>
      <c r="S59" s="155">
        <v>918010</v>
      </c>
      <c r="T59" s="155">
        <v>0</v>
      </c>
      <c r="U59" s="156">
        <v>0</v>
      </c>
    </row>
    <row r="60" spans="1:21" s="593" customFormat="1" ht="13.5" x14ac:dyDescent="0.25">
      <c r="A60" s="572" t="s">
        <v>361</v>
      </c>
      <c r="B60" s="572"/>
      <c r="C60" s="572"/>
      <c r="D60" s="572"/>
      <c r="E60" s="572"/>
      <c r="F60" s="572"/>
      <c r="G60" s="572"/>
      <c r="H60" s="572"/>
      <c r="I60" s="572"/>
      <c r="J60" s="573"/>
      <c r="K60" s="546">
        <v>6770000000</v>
      </c>
      <c r="L60" s="547">
        <v>0</v>
      </c>
      <c r="M60" s="547">
        <v>0</v>
      </c>
      <c r="N60" s="548">
        <v>0</v>
      </c>
      <c r="O60" s="574"/>
      <c r="P60" s="575"/>
      <c r="Q60" s="575"/>
      <c r="R60" s="549"/>
      <c r="S60" s="549">
        <f t="shared" ref="S60:U61" si="6">S61</f>
        <v>2747609.76</v>
      </c>
      <c r="T60" s="549">
        <f t="shared" si="6"/>
        <v>2740500</v>
      </c>
      <c r="U60" s="550">
        <f t="shared" si="6"/>
        <v>2760500</v>
      </c>
    </row>
    <row r="61" spans="1:21" s="333" customFormat="1" x14ac:dyDescent="0.2">
      <c r="A61" s="567" t="s">
        <v>303</v>
      </c>
      <c r="B61" s="568"/>
      <c r="C61" s="568"/>
      <c r="D61" s="568"/>
      <c r="E61" s="568"/>
      <c r="F61" s="568"/>
      <c r="G61" s="568"/>
      <c r="H61" s="568"/>
      <c r="I61" s="568"/>
      <c r="J61" s="569"/>
      <c r="K61" s="560">
        <v>6770000000</v>
      </c>
      <c r="L61" s="561">
        <v>8</v>
      </c>
      <c r="M61" s="561">
        <v>0</v>
      </c>
      <c r="N61" s="562">
        <v>0</v>
      </c>
      <c r="O61" s="542"/>
      <c r="P61" s="157"/>
      <c r="Q61" s="157"/>
      <c r="R61" s="155"/>
      <c r="S61" s="155">
        <f t="shared" si="6"/>
        <v>2747609.76</v>
      </c>
      <c r="T61" s="155">
        <f t="shared" si="6"/>
        <v>2740500</v>
      </c>
      <c r="U61" s="156">
        <f t="shared" si="6"/>
        <v>2760500</v>
      </c>
    </row>
    <row r="62" spans="1:21" s="333" customFormat="1" x14ac:dyDescent="0.2">
      <c r="A62" s="567" t="s">
        <v>360</v>
      </c>
      <c r="B62" s="568"/>
      <c r="C62" s="568"/>
      <c r="D62" s="568"/>
      <c r="E62" s="568"/>
      <c r="F62" s="568"/>
      <c r="G62" s="568"/>
      <c r="H62" s="568"/>
      <c r="I62" s="568"/>
      <c r="J62" s="569"/>
      <c r="K62" s="560">
        <v>6770000000</v>
      </c>
      <c r="L62" s="561">
        <v>8</v>
      </c>
      <c r="M62" s="561">
        <v>1</v>
      </c>
      <c r="N62" s="562">
        <v>0</v>
      </c>
      <c r="O62" s="542"/>
      <c r="P62" s="157"/>
      <c r="Q62" s="157"/>
      <c r="R62" s="155"/>
      <c r="S62" s="155">
        <f>S63+S65</f>
        <v>2747609.76</v>
      </c>
      <c r="T62" s="155">
        <f>T63+T65</f>
        <v>2740500</v>
      </c>
      <c r="U62" s="156">
        <f>U63+U65</f>
        <v>2760500</v>
      </c>
    </row>
    <row r="63" spans="1:21" s="333" customFormat="1" x14ac:dyDescent="0.2">
      <c r="A63" s="558" t="s">
        <v>362</v>
      </c>
      <c r="B63" s="558"/>
      <c r="C63" s="558"/>
      <c r="D63" s="558"/>
      <c r="E63" s="558"/>
      <c r="F63" s="558"/>
      <c r="G63" s="558"/>
      <c r="H63" s="558"/>
      <c r="I63" s="558"/>
      <c r="J63" s="559"/>
      <c r="K63" s="560">
        <v>6770075080</v>
      </c>
      <c r="L63" s="561">
        <v>8</v>
      </c>
      <c r="M63" s="561">
        <v>1</v>
      </c>
      <c r="N63" s="562">
        <v>0</v>
      </c>
      <c r="O63" s="542"/>
      <c r="P63" s="157"/>
      <c r="Q63" s="157"/>
      <c r="R63" s="155"/>
      <c r="S63" s="155">
        <f>S64</f>
        <v>2120500</v>
      </c>
      <c r="T63" s="155">
        <f>T64</f>
        <v>2120500</v>
      </c>
      <c r="U63" s="156">
        <f>U64</f>
        <v>2120500</v>
      </c>
    </row>
    <row r="64" spans="1:21" s="333" customFormat="1" x14ac:dyDescent="0.2">
      <c r="A64" s="558" t="s">
        <v>247</v>
      </c>
      <c r="B64" s="558"/>
      <c r="C64" s="558"/>
      <c r="D64" s="558"/>
      <c r="E64" s="558"/>
      <c r="F64" s="558"/>
      <c r="G64" s="558"/>
      <c r="H64" s="558"/>
      <c r="I64" s="558"/>
      <c r="J64" s="559"/>
      <c r="K64" s="560">
        <v>6770075080</v>
      </c>
      <c r="L64" s="561">
        <v>8</v>
      </c>
      <c r="M64" s="561">
        <v>1</v>
      </c>
      <c r="N64" s="562">
        <v>540</v>
      </c>
      <c r="O64" s="542"/>
      <c r="P64" s="157"/>
      <c r="Q64" s="157"/>
      <c r="R64" s="155"/>
      <c r="S64" s="155">
        <v>2120500</v>
      </c>
      <c r="T64" s="155">
        <v>2120500</v>
      </c>
      <c r="U64" s="156">
        <v>2120500</v>
      </c>
    </row>
    <row r="65" spans="1:21" s="333" customFormat="1" x14ac:dyDescent="0.2">
      <c r="A65" s="567" t="s">
        <v>363</v>
      </c>
      <c r="B65" s="568"/>
      <c r="C65" s="568"/>
      <c r="D65" s="568"/>
      <c r="E65" s="568"/>
      <c r="F65" s="568"/>
      <c r="G65" s="568"/>
      <c r="H65" s="568"/>
      <c r="I65" s="568"/>
      <c r="J65" s="569"/>
      <c r="K65" s="560">
        <v>6770095220</v>
      </c>
      <c r="L65" s="561">
        <v>8</v>
      </c>
      <c r="M65" s="561">
        <v>1</v>
      </c>
      <c r="N65" s="562">
        <v>0</v>
      </c>
      <c r="O65" s="542"/>
      <c r="P65" s="157"/>
      <c r="Q65" s="157"/>
      <c r="R65" s="155"/>
      <c r="S65" s="155">
        <f>S66</f>
        <v>627109.76</v>
      </c>
      <c r="T65" s="155">
        <f>T66</f>
        <v>620000</v>
      </c>
      <c r="U65" s="156">
        <f>U66</f>
        <v>640000</v>
      </c>
    </row>
    <row r="66" spans="1:21" x14ac:dyDescent="0.2">
      <c r="A66" s="558" t="s">
        <v>330</v>
      </c>
      <c r="B66" s="558"/>
      <c r="C66" s="558"/>
      <c r="D66" s="558"/>
      <c r="E66" s="558"/>
      <c r="F66" s="558"/>
      <c r="G66" s="558"/>
      <c r="H66" s="558"/>
      <c r="I66" s="558"/>
      <c r="J66" s="559"/>
      <c r="K66" s="560">
        <v>6770095220</v>
      </c>
      <c r="L66" s="561">
        <v>8</v>
      </c>
      <c r="M66" s="561">
        <v>1</v>
      </c>
      <c r="N66" s="562">
        <v>240</v>
      </c>
      <c r="O66" s="542"/>
      <c r="P66" s="157"/>
      <c r="Q66" s="157"/>
      <c r="R66" s="155"/>
      <c r="S66" s="155">
        <v>627109.76</v>
      </c>
      <c r="T66" s="155">
        <v>620000</v>
      </c>
      <c r="U66" s="156">
        <v>640000</v>
      </c>
    </row>
    <row r="67" spans="1:21" s="592" customFormat="1" ht="13.5" x14ac:dyDescent="0.25">
      <c r="A67" s="601" t="s">
        <v>366</v>
      </c>
      <c r="B67" s="544"/>
      <c r="C67" s="544"/>
      <c r="D67" s="544"/>
      <c r="E67" s="544"/>
      <c r="F67" s="544"/>
      <c r="G67" s="544"/>
      <c r="H67" s="544"/>
      <c r="I67" s="544"/>
      <c r="J67" s="545"/>
      <c r="K67" s="602">
        <v>6710000000</v>
      </c>
      <c r="L67" s="603">
        <v>0</v>
      </c>
      <c r="M67" s="603">
        <v>0</v>
      </c>
      <c r="N67" s="548">
        <v>0</v>
      </c>
      <c r="O67" s="548"/>
      <c r="P67" s="575"/>
      <c r="Q67" s="575"/>
      <c r="R67" s="575"/>
      <c r="S67" s="575">
        <f t="shared" ref="S67:U70" si="7">S68</f>
        <v>175200</v>
      </c>
      <c r="T67" s="575">
        <f t="shared" si="7"/>
        <v>180000</v>
      </c>
      <c r="U67" s="575">
        <f t="shared" si="7"/>
        <v>182000</v>
      </c>
    </row>
    <row r="68" spans="1:21" x14ac:dyDescent="0.2">
      <c r="A68" s="604" t="s">
        <v>305</v>
      </c>
      <c r="B68" s="568"/>
      <c r="C68" s="568"/>
      <c r="D68" s="568"/>
      <c r="E68" s="568"/>
      <c r="F68" s="568"/>
      <c r="G68" s="568"/>
      <c r="H68" s="568"/>
      <c r="I68" s="568"/>
      <c r="J68" s="569"/>
      <c r="K68" s="605">
        <v>6710000000</v>
      </c>
      <c r="L68" s="606">
        <v>10</v>
      </c>
      <c r="M68" s="606">
        <v>0</v>
      </c>
      <c r="N68" s="562">
        <v>0</v>
      </c>
      <c r="O68" s="562"/>
      <c r="P68" s="157"/>
      <c r="Q68" s="157"/>
      <c r="R68" s="157"/>
      <c r="S68" s="157">
        <f t="shared" si="7"/>
        <v>175200</v>
      </c>
      <c r="T68" s="157">
        <f t="shared" si="7"/>
        <v>180000</v>
      </c>
      <c r="U68" s="157">
        <f t="shared" si="7"/>
        <v>182000</v>
      </c>
    </row>
    <row r="69" spans="1:21" x14ac:dyDescent="0.2">
      <c r="A69" s="604" t="s">
        <v>365</v>
      </c>
      <c r="B69" s="568"/>
      <c r="C69" s="568"/>
      <c r="D69" s="568"/>
      <c r="E69" s="568"/>
      <c r="F69" s="568"/>
      <c r="G69" s="568"/>
      <c r="H69" s="568"/>
      <c r="I69" s="568"/>
      <c r="J69" s="569"/>
      <c r="K69" s="605">
        <v>6710000000</v>
      </c>
      <c r="L69" s="606">
        <v>10</v>
      </c>
      <c r="M69" s="606">
        <v>1</v>
      </c>
      <c r="N69" s="562">
        <v>0</v>
      </c>
      <c r="O69" s="562"/>
      <c r="P69" s="157"/>
      <c r="Q69" s="157"/>
      <c r="R69" s="157"/>
      <c r="S69" s="157">
        <f t="shared" si="7"/>
        <v>175200</v>
      </c>
      <c r="T69" s="157">
        <f t="shared" si="7"/>
        <v>180000</v>
      </c>
      <c r="U69" s="157">
        <f t="shared" si="7"/>
        <v>182000</v>
      </c>
    </row>
    <row r="70" spans="1:21" x14ac:dyDescent="0.2">
      <c r="A70" s="604" t="s">
        <v>367</v>
      </c>
      <c r="B70" s="568"/>
      <c r="C70" s="568"/>
      <c r="D70" s="568"/>
      <c r="E70" s="568"/>
      <c r="F70" s="568"/>
      <c r="G70" s="568"/>
      <c r="H70" s="568"/>
      <c r="I70" s="568"/>
      <c r="J70" s="569"/>
      <c r="K70" s="605">
        <v>6710025050</v>
      </c>
      <c r="L70" s="606">
        <v>10</v>
      </c>
      <c r="M70" s="606">
        <v>1</v>
      </c>
      <c r="N70" s="562">
        <v>0</v>
      </c>
      <c r="O70" s="562"/>
      <c r="P70" s="157"/>
      <c r="Q70" s="157"/>
      <c r="R70" s="157"/>
      <c r="S70" s="157">
        <f t="shared" si="7"/>
        <v>175200</v>
      </c>
      <c r="T70" s="157">
        <f t="shared" si="7"/>
        <v>180000</v>
      </c>
      <c r="U70" s="157">
        <f t="shared" si="7"/>
        <v>182000</v>
      </c>
    </row>
    <row r="71" spans="1:21" x14ac:dyDescent="0.2">
      <c r="A71" s="604" t="s">
        <v>368</v>
      </c>
      <c r="B71" s="568"/>
      <c r="C71" s="568"/>
      <c r="D71" s="568"/>
      <c r="E71" s="568"/>
      <c r="F71" s="568"/>
      <c r="G71" s="568"/>
      <c r="H71" s="568"/>
      <c r="I71" s="568"/>
      <c r="J71" s="569"/>
      <c r="K71" s="605">
        <v>6710025050</v>
      </c>
      <c r="L71" s="606">
        <v>10</v>
      </c>
      <c r="M71" s="606">
        <v>1</v>
      </c>
      <c r="N71" s="562">
        <v>310</v>
      </c>
      <c r="O71" s="562"/>
      <c r="P71" s="157"/>
      <c r="Q71" s="157"/>
      <c r="R71" s="157"/>
      <c r="S71" s="157">
        <v>175200</v>
      </c>
      <c r="T71" s="157">
        <v>180000</v>
      </c>
      <c r="U71" s="157">
        <v>182000</v>
      </c>
    </row>
    <row r="72" spans="1:21" s="169" customFormat="1" ht="13.5" x14ac:dyDescent="0.25">
      <c r="A72" s="572" t="s">
        <v>341</v>
      </c>
      <c r="B72" s="572"/>
      <c r="C72" s="572"/>
      <c r="D72" s="572"/>
      <c r="E72" s="572"/>
      <c r="F72" s="572"/>
      <c r="G72" s="572"/>
      <c r="H72" s="572"/>
      <c r="I72" s="572"/>
      <c r="J72" s="573"/>
      <c r="K72" s="546">
        <v>7700000000</v>
      </c>
      <c r="L72" s="547">
        <v>1</v>
      </c>
      <c r="M72" s="547">
        <v>13</v>
      </c>
      <c r="N72" s="548">
        <v>0</v>
      </c>
      <c r="O72" s="574"/>
      <c r="P72" s="575"/>
      <c r="Q72" s="575"/>
      <c r="R72" s="549"/>
      <c r="S72" s="549">
        <f>S74</f>
        <v>2600</v>
      </c>
      <c r="T72" s="549">
        <f>T74</f>
        <v>2900</v>
      </c>
      <c r="U72" s="550">
        <f>U74</f>
        <v>3000</v>
      </c>
    </row>
    <row r="73" spans="1:21" x14ac:dyDescent="0.2">
      <c r="A73" s="558" t="s">
        <v>389</v>
      </c>
      <c r="B73" s="558"/>
      <c r="C73" s="558"/>
      <c r="D73" s="558"/>
      <c r="E73" s="558"/>
      <c r="F73" s="558"/>
      <c r="G73" s="558"/>
      <c r="H73" s="558"/>
      <c r="I73" s="558"/>
      <c r="J73" s="559"/>
      <c r="K73" s="560">
        <v>7700000000</v>
      </c>
      <c r="L73" s="561">
        <v>1</v>
      </c>
      <c r="M73" s="561">
        <v>13</v>
      </c>
      <c r="N73" s="562">
        <v>0</v>
      </c>
      <c r="O73" s="542"/>
      <c r="P73" s="157"/>
      <c r="Q73" s="157"/>
      <c r="R73" s="155"/>
      <c r="S73" s="155">
        <f t="shared" ref="S73:U74" si="8">S74</f>
        <v>2600</v>
      </c>
      <c r="T73" s="155">
        <f t="shared" si="8"/>
        <v>2900</v>
      </c>
      <c r="U73" s="570">
        <f t="shared" si="8"/>
        <v>3000</v>
      </c>
    </row>
    <row r="74" spans="1:21" x14ac:dyDescent="0.2">
      <c r="A74" s="558" t="s">
        <v>342</v>
      </c>
      <c r="B74" s="558"/>
      <c r="C74" s="558"/>
      <c r="D74" s="558"/>
      <c r="E74" s="558"/>
      <c r="F74" s="558"/>
      <c r="G74" s="558"/>
      <c r="H74" s="558"/>
      <c r="I74" s="558"/>
      <c r="J74" s="559"/>
      <c r="K74" s="560">
        <v>7700095100</v>
      </c>
      <c r="L74" s="561">
        <v>1</v>
      </c>
      <c r="M74" s="561">
        <v>13</v>
      </c>
      <c r="N74" s="562">
        <v>0</v>
      </c>
      <c r="O74" s="542"/>
      <c r="P74" s="157"/>
      <c r="Q74" s="157"/>
      <c r="R74" s="155"/>
      <c r="S74" s="155">
        <f t="shared" si="8"/>
        <v>2600</v>
      </c>
      <c r="T74" s="155">
        <f t="shared" si="8"/>
        <v>2900</v>
      </c>
      <c r="U74" s="156">
        <f t="shared" si="8"/>
        <v>3000</v>
      </c>
    </row>
    <row r="75" spans="1:21" x14ac:dyDescent="0.2">
      <c r="A75" s="558" t="s">
        <v>333</v>
      </c>
      <c r="B75" s="558"/>
      <c r="C75" s="558"/>
      <c r="D75" s="558"/>
      <c r="E75" s="558"/>
      <c r="F75" s="558"/>
      <c r="G75" s="558"/>
      <c r="H75" s="558"/>
      <c r="I75" s="558"/>
      <c r="J75" s="559"/>
      <c r="K75" s="560">
        <v>7700095100</v>
      </c>
      <c r="L75" s="561">
        <v>1</v>
      </c>
      <c r="M75" s="561">
        <v>13</v>
      </c>
      <c r="N75" s="562">
        <v>850</v>
      </c>
      <c r="O75" s="542"/>
      <c r="P75" s="157"/>
      <c r="Q75" s="157"/>
      <c r="R75" s="155"/>
      <c r="S75" s="155">
        <v>2600</v>
      </c>
      <c r="T75" s="155">
        <v>2900</v>
      </c>
      <c r="U75" s="156">
        <v>3000</v>
      </c>
    </row>
    <row r="76" spans="1:21" ht="13.5" thickBot="1" x14ac:dyDescent="0.25">
      <c r="A76" s="607" t="s">
        <v>411</v>
      </c>
      <c r="B76" s="608"/>
      <c r="C76" s="608"/>
      <c r="D76" s="608"/>
      <c r="E76" s="609"/>
      <c r="F76" s="609"/>
      <c r="G76" s="609"/>
      <c r="H76" s="609"/>
      <c r="I76" s="609"/>
      <c r="J76" s="609"/>
      <c r="K76" s="610" t="s">
        <v>308</v>
      </c>
      <c r="L76" s="610" t="s">
        <v>308</v>
      </c>
      <c r="M76" s="610" t="s">
        <v>308</v>
      </c>
      <c r="N76" s="610" t="s">
        <v>308</v>
      </c>
      <c r="O76" s="611" t="s">
        <v>412</v>
      </c>
      <c r="P76" s="612">
        <v>1015301112</v>
      </c>
      <c r="Q76" s="612">
        <v>907212262</v>
      </c>
      <c r="R76" s="613">
        <v>905438062</v>
      </c>
      <c r="S76" s="614">
        <v>14173705</v>
      </c>
      <c r="T76" s="614">
        <v>11397900</v>
      </c>
      <c r="U76" s="615">
        <v>11251900</v>
      </c>
    </row>
    <row r="77" spans="1:21" x14ac:dyDescent="0.2">
      <c r="A77" s="520"/>
      <c r="B77" s="520"/>
      <c r="C77" s="520"/>
      <c r="D77" s="520"/>
      <c r="E77" s="520"/>
      <c r="F77" s="520"/>
      <c r="G77" s="520"/>
      <c r="H77" s="520"/>
      <c r="I77" s="520"/>
      <c r="J77" s="520"/>
      <c r="K77" s="616"/>
      <c r="L77" s="616"/>
      <c r="M77" s="616"/>
      <c r="N77" s="616"/>
      <c r="O77" s="616"/>
      <c r="P77" s="616"/>
      <c r="Q77" s="616"/>
      <c r="R77" s="616"/>
      <c r="S77" s="616"/>
      <c r="T77" s="616"/>
      <c r="U77" s="616"/>
    </row>
  </sheetData>
  <mergeCells count="68">
    <mergeCell ref="A74:J74"/>
    <mergeCell ref="A75:J75"/>
    <mergeCell ref="A68:J68"/>
    <mergeCell ref="A69:J69"/>
    <mergeCell ref="A70:J70"/>
    <mergeCell ref="A71:J71"/>
    <mergeCell ref="A72:J72"/>
    <mergeCell ref="A73:J73"/>
    <mergeCell ref="A62:J62"/>
    <mergeCell ref="A63:J63"/>
    <mergeCell ref="A64:J64"/>
    <mergeCell ref="A65:J65"/>
    <mergeCell ref="A66:J66"/>
    <mergeCell ref="A67:J67"/>
    <mergeCell ref="A56:J56"/>
    <mergeCell ref="A57:J57"/>
    <mergeCell ref="A58:J58"/>
    <mergeCell ref="A59:J59"/>
    <mergeCell ref="A60:J60"/>
    <mergeCell ref="A61:J61"/>
    <mergeCell ref="A50:J50"/>
    <mergeCell ref="A51:J51"/>
    <mergeCell ref="A52:J52"/>
    <mergeCell ref="A53:J53"/>
    <mergeCell ref="A54:J54"/>
    <mergeCell ref="A55:J55"/>
    <mergeCell ref="A44:J44"/>
    <mergeCell ref="A45:J45"/>
    <mergeCell ref="A46:J46"/>
    <mergeCell ref="A47:J47"/>
    <mergeCell ref="A48:J48"/>
    <mergeCell ref="A49:J49"/>
    <mergeCell ref="A38:J38"/>
    <mergeCell ref="A39:J39"/>
    <mergeCell ref="A40:J40"/>
    <mergeCell ref="A41:J41"/>
    <mergeCell ref="A42:J42"/>
    <mergeCell ref="A43:J43"/>
    <mergeCell ref="A32:J32"/>
    <mergeCell ref="A33:J33"/>
    <mergeCell ref="A34:J34"/>
    <mergeCell ref="A35:J35"/>
    <mergeCell ref="A36:J36"/>
    <mergeCell ref="A37:J37"/>
    <mergeCell ref="A26:J26"/>
    <mergeCell ref="A27:J27"/>
    <mergeCell ref="A28:J28"/>
    <mergeCell ref="A29:J29"/>
    <mergeCell ref="A30:J30"/>
    <mergeCell ref="A31:J31"/>
    <mergeCell ref="A20:J20"/>
    <mergeCell ref="A21:J21"/>
    <mergeCell ref="A22:J22"/>
    <mergeCell ref="A23:J23"/>
    <mergeCell ref="A24:J24"/>
    <mergeCell ref="A25:J25"/>
    <mergeCell ref="A14:J14"/>
    <mergeCell ref="A15:J15"/>
    <mergeCell ref="A16:J16"/>
    <mergeCell ref="A17:J17"/>
    <mergeCell ref="A18:J18"/>
    <mergeCell ref="A19:J19"/>
    <mergeCell ref="A6:U6"/>
    <mergeCell ref="A7:Q7"/>
    <mergeCell ref="A8:Q8"/>
    <mergeCell ref="A11:J11"/>
    <mergeCell ref="A12:J12"/>
    <mergeCell ref="A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прил 8</vt:lpstr>
      <vt:lpstr>прил 9</vt:lpstr>
      <vt:lpstr>прил 10</vt:lpstr>
      <vt:lpstr>прил 11 табл.1 Культ</vt:lpstr>
      <vt:lpstr>прил 11 табл.2 КСО</vt:lpstr>
      <vt:lpstr>прил 11 табл.4 Земельный контр</vt:lpstr>
      <vt:lpstr>прил 12</vt:lpstr>
      <vt:lpstr>прил 13</vt:lpstr>
      <vt:lpstr>прил 14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2020-11-10T08:04:59Z</cp:lastPrinted>
  <dcterms:created xsi:type="dcterms:W3CDTF">2010-12-16T03:42:04Z</dcterms:created>
  <dcterms:modified xsi:type="dcterms:W3CDTF">2020-12-23T04:24:55Z</dcterms:modified>
</cp:coreProperties>
</file>