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120" yWindow="120" windowWidth="15075" windowHeight="8700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21" i="1" l="1"/>
  <c r="F20" i="1"/>
  <c r="F19" i="1"/>
  <c r="F18" i="1"/>
  <c r="F17" i="1"/>
  <c r="D11" i="1"/>
  <c r="F22" i="1"/>
  <c r="A22" i="1"/>
  <c r="E11" i="1"/>
  <c r="F16" i="1"/>
  <c r="E58" i="1"/>
  <c r="E57" i="1" s="1"/>
  <c r="E56" i="1" s="1"/>
  <c r="E98" i="1" s="1"/>
  <c r="E180" i="1" s="1"/>
  <c r="F58" i="1"/>
  <c r="D58" i="1"/>
  <c r="E159" i="1"/>
  <c r="E120" i="1"/>
  <c r="E131" i="1"/>
  <c r="D131" i="1"/>
  <c r="F78" i="1"/>
  <c r="D120" i="1"/>
  <c r="F120" i="1" s="1"/>
  <c r="E71" i="1"/>
  <c r="F14" i="1"/>
  <c r="F15" i="1"/>
  <c r="D100" i="1"/>
  <c r="D53" i="1"/>
  <c r="F53" i="1" s="1"/>
  <c r="D71" i="1"/>
  <c r="D57" i="1" s="1"/>
  <c r="A80" i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/>
  <c r="A71" i="1"/>
  <c r="A73" i="1" s="1"/>
  <c r="A74" i="1" s="1"/>
  <c r="A75" i="1" s="1"/>
  <c r="A57" i="1"/>
  <c r="A58" i="1" s="1"/>
  <c r="A60" i="1" s="1"/>
  <c r="A12" i="1"/>
  <c r="A13" i="1" s="1"/>
  <c r="A15" i="1" s="1"/>
  <c r="A21" i="1" s="1"/>
  <c r="A23" i="1" s="1"/>
  <c r="A24" i="1" s="1"/>
  <c r="A27" i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F69" i="1"/>
  <c r="F67" i="1"/>
  <c r="F66" i="1"/>
  <c r="F65" i="1"/>
  <c r="F63" i="1"/>
  <c r="F62" i="1"/>
  <c r="F178" i="1"/>
  <c r="F179" i="1"/>
  <c r="F116" i="1"/>
  <c r="F169" i="1"/>
  <c r="E165" i="1"/>
  <c r="D165" i="1"/>
  <c r="E114" i="1"/>
  <c r="D114" i="1"/>
  <c r="F114" i="1" s="1"/>
  <c r="F175" i="1"/>
  <c r="F174" i="1"/>
  <c r="F173" i="1"/>
  <c r="F172" i="1"/>
  <c r="D171" i="1"/>
  <c r="F171" i="1"/>
  <c r="E171" i="1"/>
  <c r="F170" i="1"/>
  <c r="F168" i="1"/>
  <c r="F167" i="1"/>
  <c r="F166" i="1"/>
  <c r="D137" i="1"/>
  <c r="E100" i="1"/>
  <c r="F100" i="1" s="1"/>
  <c r="E137" i="1"/>
  <c r="E146" i="1"/>
  <c r="D146" i="1"/>
  <c r="F146" i="1" s="1"/>
  <c r="E150" i="1"/>
  <c r="E176" i="1"/>
  <c r="E111" i="1"/>
  <c r="D111" i="1"/>
  <c r="F111" i="1" s="1"/>
  <c r="D150" i="1"/>
  <c r="F150" i="1" s="1"/>
  <c r="D159" i="1"/>
  <c r="F159" i="1"/>
  <c r="D176" i="1"/>
  <c r="F176" i="1" s="1"/>
  <c r="F177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49" i="1"/>
  <c r="F148" i="1"/>
  <c r="F147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5" i="1"/>
  <c r="F113" i="1"/>
  <c r="F112" i="1"/>
  <c r="F110" i="1"/>
  <c r="F109" i="1"/>
  <c r="F108" i="1"/>
  <c r="F107" i="1"/>
  <c r="F106" i="1"/>
  <c r="F105" i="1"/>
  <c r="F103" i="1"/>
  <c r="F102" i="1"/>
  <c r="F101" i="1"/>
  <c r="F97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5" i="1"/>
  <c r="F76" i="1"/>
  <c r="F74" i="1"/>
  <c r="F73" i="1"/>
  <c r="F72" i="1"/>
  <c r="F70" i="1"/>
  <c r="F55" i="1"/>
  <c r="F54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1" i="1"/>
  <c r="F13" i="1"/>
  <c r="F12" i="1"/>
  <c r="F137" i="1"/>
  <c r="F47" i="1"/>
  <c r="F60" i="1"/>
  <c r="F165" i="1"/>
  <c r="F71" i="1"/>
  <c r="E181" i="1"/>
  <c r="F11" i="1"/>
  <c r="F131" i="1"/>
  <c r="D56" i="1" l="1"/>
  <c r="F57" i="1"/>
  <c r="D181" i="1"/>
  <c r="F181" i="1" s="1"/>
  <c r="F56" i="1" l="1"/>
  <c r="D98" i="1"/>
  <c r="D180" i="1" l="1"/>
  <c r="F180" i="1" s="1"/>
  <c r="F98" i="1"/>
</calcChain>
</file>

<file path=xl/sharedStrings.xml><?xml version="1.0" encoding="utf-8"?>
<sst xmlns="http://schemas.openxmlformats.org/spreadsheetml/2006/main" count="336" uniqueCount="323">
  <si>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</si>
  <si>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</si>
  <si>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</si>
  <si>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</si>
  <si>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</si>
  <si>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</si>
  <si>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</si>
  <si>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</si>
  <si>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</si>
  <si>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</si>
  <si>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</si>
  <si>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</si>
  <si>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</si>
  <si>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</si>
  <si>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</si>
  <si>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</si>
  <si>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</si>
  <si>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</si>
  <si>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</si>
  <si>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</si>
  <si>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</si>
  <si>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</si>
  <si>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</si>
  <si>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</si>
  <si>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</si>
  <si>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</si>
  <si>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</si>
  <si>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</si>
  <si>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</si>
  <si>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</si>
  <si>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</si>
  <si>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</si>
  <si>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</si>
  <si>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</si>
  <si>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</si>
  <si>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</si>
  <si>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</si>
  <si>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</si>
  <si>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</si>
  <si>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</si>
  <si>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</si>
  <si>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</si>
  <si>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</si>
  <si>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</si>
  <si>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</si>
  <si>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</si>
  <si>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</si>
  <si>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</si>
  <si>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</si>
  <si>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</si>
  <si>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</si>
  <si>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</si>
  <si>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</si>
  <si>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</si>
  <si>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</si>
  <si>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</si>
  <si>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</si>
  <si>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</si>
  <si>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</si>
  <si>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</si>
  <si>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</si>
  <si>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</si>
  <si>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</si>
  <si>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</si>
  <si>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</si>
  <si>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</si>
  <si>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</si>
  <si>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</si>
  <si>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</si>
  <si>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</si>
  <si>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</si>
  <si>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00020201000000000151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</si>
  <si>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</si>
  <si>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</si>
  <si>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00020201001000000151</t>
  </si>
  <si>
    <t>Дотации на выравнивание бюджетной обеспеченности</t>
  </si>
  <si>
    <t>00020201001100000151</t>
  </si>
  <si>
    <t>Дотации бюджетам поселений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</si>
  <si>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</si>
  <si>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</si>
  <si>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00020201003100000151</t>
  </si>
  <si>
    <t>Дотации бюджетам поселений на поддержку мер по обеспечению сбалансированности бюджетов</t>
  </si>
  <si>
    <t>00020201007040000151</t>
  </si>
  <si>
    <t>Дотации бюджетам закрытых административно-территориальных образований</t>
  </si>
  <si>
    <t>00020202000000000151</t>
  </si>
  <si>
    <t>Субсидии бюджетам субъектов Российской Федерации и муниципальных образований (межбюджетные субсидии)</t>
  </si>
  <si>
    <t>00020203000000000151</t>
  </si>
  <si>
    <t xml:space="preserve">Субвенции бюджетам субъектов Российской Федерации и муниципальных образований </t>
  </si>
  <si>
    <t>00020203003000000151</t>
  </si>
  <si>
    <t>Субвенции бюджетам на государственную регистрацию актов гражданского состояния</t>
  </si>
  <si>
    <t>00020203015000000151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</si>
  <si>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</si>
  <si>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</si>
  <si>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</si>
  <si>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</si>
  <si>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</si>
  <si>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</si>
  <si>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</si>
  <si>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</si>
  <si>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</si>
  <si>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</si>
  <si>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</si>
  <si>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</si>
  <si>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</si>
  <si>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</si>
  <si>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</si>
  <si>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</si>
  <si>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</si>
  <si>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</si>
  <si>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</si>
  <si>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</si>
  <si>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</si>
  <si>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</si>
  <si>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</si>
  <si>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</si>
  <si>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</si>
  <si>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</si>
  <si>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</si>
  <si>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</si>
  <si>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</si>
  <si>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</si>
  <si>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</si>
  <si>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</si>
  <si>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</si>
  <si>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</si>
  <si>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</si>
  <si>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</si>
  <si>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</si>
  <si>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</si>
  <si>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</si>
  <si>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</si>
  <si>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</si>
  <si>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</si>
  <si>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</si>
  <si>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</si>
  <si>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</si>
  <si>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</si>
  <si>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</si>
  <si>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</si>
  <si>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</si>
  <si>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</si>
  <si>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</si>
  <si>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</si>
  <si>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</si>
  <si>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</si>
  <si>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</si>
  <si>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</si>
  <si>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</si>
  <si>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</si>
  <si>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</si>
  <si>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</si>
  <si>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</si>
  <si>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</si>
  <si>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</si>
  <si>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</si>
  <si>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</si>
  <si>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</si>
  <si>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</si>
  <si>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</si>
  <si>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</si>
  <si>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</si>
  <si>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</si>
  <si>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</si>
  <si>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</si>
  <si>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</si>
  <si>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</si>
  <si>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</si>
  <si>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</si>
  <si>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</si>
  <si>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</si>
  <si>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</si>
  <si>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</si>
  <si>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</si>
  <si>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</si>
  <si>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</si>
  <si>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</si>
  <si>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</si>
  <si>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</si>
  <si>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</si>
  <si>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</si>
  <si>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</si>
  <si>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</si>
  <si>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</si>
  <si>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</si>
  <si>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</si>
  <si>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</si>
  <si>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</si>
  <si>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</si>
  <si>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</si>
  <si>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</si>
  <si>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</si>
  <si>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</si>
  <si>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</si>
  <si>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</si>
  <si>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</si>
  <si>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</si>
  <si>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</si>
  <si>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</si>
  <si>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</si>
  <si>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</si>
  <si>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</si>
  <si>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</si>
  <si>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</si>
  <si>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</si>
  <si>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</si>
  <si>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</si>
  <si>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</si>
  <si>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</si>
  <si>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</si>
  <si>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</si>
  <si>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</si>
  <si>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</si>
  <si>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</si>
  <si>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</si>
  <si>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</si>
  <si>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</si>
  <si>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</si>
  <si>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</si>
  <si>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</si>
  <si>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</si>
  <si>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</si>
  <si>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</si>
  <si>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</si>
  <si>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</si>
  <si>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</si>
  <si>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</si>
  <si>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</si>
  <si>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</si>
  <si>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</si>
  <si>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</si>
  <si>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</si>
  <si>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</si>
  <si>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</si>
  <si>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</si>
  <si>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</si>
  <si>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</si>
  <si>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</si>
  <si>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</si>
  <si>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</si>
  <si>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</si>
  <si>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</si>
  <si>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</si>
  <si>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</si>
  <si>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</si>
  <si>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</si>
  <si>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</si>
  <si>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</si>
  <si>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</si>
  <si>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</si>
  <si>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</si>
  <si>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</si>
  <si>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</si>
  <si>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</si>
  <si>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</si>
  <si>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</si>
  <si>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</si>
  <si>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</si>
  <si>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</si>
  <si>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</si>
  <si>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</si>
  <si>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</si>
  <si>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</si>
  <si>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</si>
  <si>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</si>
  <si>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</si>
  <si>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</si>
  <si>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</si>
  <si>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</si>
  <si>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</si>
  <si>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</si>
  <si>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</si>
  <si>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</si>
  <si>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</si>
  <si>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</si>
  <si>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</si>
  <si>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</si>
  <si>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</si>
  <si>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</si>
  <si>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</si>
  <si>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</si>
  <si>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</si>
  <si>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</si>
  <si>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</si>
  <si>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</si>
  <si>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</si>
  <si>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</si>
  <si>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</si>
  <si>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</si>
  <si>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</si>
  <si>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</si>
  <si>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</si>
  <si>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</si>
  <si>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</si>
  <si>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</si>
  <si>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</si>
  <si>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</si>
  <si>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</si>
  <si>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</si>
  <si>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</si>
  <si>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</si>
  <si>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</si>
  <si>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</si>
  <si>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</si>
  <si>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</si>
  <si>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</si>
  <si>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</si>
  <si>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00020202216100000151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</si>
  <si>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</si>
  <si>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</si>
  <si>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</si>
  <si>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</si>
  <si>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</si>
  <si>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</si>
  <si>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</si>
  <si>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</si>
  <si>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</si>
  <si>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</si>
  <si>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</si>
  <si>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</si>
  <si>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</si>
  <si>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Налог на взимаемый с налогоплатильщиков, выбравших в качестве объекта налогооблажения доходы, уменьшенные на величину расходов</t>
  </si>
  <si>
    <t>за 1 квартал 2019 года</t>
  </si>
  <si>
    <t>№  169  от 21.06.2019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</si>
</sst>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75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0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75" fontId="27" fillId="0" borderId="14" xfId="0" applyNumberFormat="1" applyFont="1" applyFill="1" applyBorder="1" applyAlignment="1" applyProtection="1">
      <alignment horizontal="center" wrapText="1"/>
      <protection locked="0"/>
    </xf>
    <xf numFmtId="175" fontId="28" fillId="0" borderId="14" xfId="0" applyNumberFormat="1" applyFont="1" applyFill="1" applyBorder="1" applyAlignment="1" applyProtection="1">
      <alignment horizontal="center" wrapText="1"/>
      <protection locked="0"/>
    </xf>
    <xf numFmtId="175" fontId="30" fillId="0" borderId="14" xfId="29" applyNumberFormat="1" applyFont="1" applyBorder="1" applyAlignment="1">
      <alignment horizontal="center"/>
    </xf>
    <xf numFmtId="175" fontId="23" fillId="15" borderId="14" xfId="0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wrapText="1"/>
      <protection locked="0"/>
    </xf>
    <xf numFmtId="175" fontId="23" fillId="15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>
      <alignment horizontal="center" wrapText="1"/>
    </xf>
    <xf numFmtId="175" fontId="29" fillId="0" borderId="14" xfId="0" applyNumberFormat="1" applyFont="1" applyFill="1" applyBorder="1" applyAlignment="1" applyProtection="1">
      <alignment horizontal="center" wrapText="1"/>
    </xf>
    <xf numFmtId="175" fontId="31" fillId="0" borderId="14" xfId="0" applyNumberFormat="1" applyFont="1" applyFill="1" applyBorder="1" applyAlignment="1" applyProtection="1">
      <alignment horizontal="center" wrapText="1"/>
      <protection locked="0"/>
    </xf>
    <xf numFmtId="175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75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0" xfId="0" applyNumberFormat="1" applyFont="1" applyBorder="1" applyAlignment="1" applyProtection="1">
      <alignment horizontal="right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selection activeCell="E1" sqref="E1:F1"/>
    </sheetView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84" t="s">
        <v>291</v>
      </c>
      <c r="F1" s="84"/>
    </row>
    <row r="2" spans="1:13" ht="15.75" x14ac:dyDescent="0.25">
      <c r="E2" s="84" t="s">
        <v>292</v>
      </c>
      <c r="F2" s="84"/>
      <c r="G2" s="7"/>
      <c r="H2" s="7"/>
      <c r="I2" s="7"/>
      <c r="J2" s="7"/>
    </row>
    <row r="3" spans="1:13" ht="15.75" customHeight="1" x14ac:dyDescent="0.2">
      <c r="E3" s="85" t="s">
        <v>310</v>
      </c>
      <c r="F3" s="85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85" t="s">
        <v>322</v>
      </c>
      <c r="F4" s="85"/>
    </row>
    <row r="5" spans="1:13" ht="43.5" customHeight="1" x14ac:dyDescent="0.3">
      <c r="C5" s="88" t="s">
        <v>303</v>
      </c>
      <c r="D5" s="88"/>
      <c r="E5" s="88"/>
      <c r="F5" s="88"/>
    </row>
    <row r="6" spans="1:13" ht="18.75" x14ac:dyDescent="0.3">
      <c r="C6" s="88" t="s">
        <v>321</v>
      </c>
      <c r="D6" s="88"/>
      <c r="E6" s="88"/>
      <c r="F6" s="88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9" t="s">
        <v>0</v>
      </c>
      <c r="D8" s="89"/>
      <c r="E8" s="89"/>
      <c r="F8" s="89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77" t="s">
        <v>7</v>
      </c>
      <c r="B10" s="78"/>
      <c r="C10" s="78"/>
      <c r="D10" s="78"/>
      <c r="E10" s="78"/>
      <c r="F10" s="79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D13+D16+D23+D26+D29+D30+D34+D22+D24</f>
        <v>4697.1000000000004</v>
      </c>
      <c r="E11" s="53">
        <f>E13+E16+E23+E24+E26+E29+E30+E32+E34+E52</f>
        <v>1037.8715399999999</v>
      </c>
      <c r="F11" s="21">
        <f>IF(D11&gt;0,E11/D11*100,)</f>
        <v>22.096006897873153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4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2400</v>
      </c>
      <c r="E13" s="54">
        <v>589.47501999999997</v>
      </c>
      <c r="F13" s="21">
        <f t="shared" si="0"/>
        <v>24.561459166666666</v>
      </c>
    </row>
    <row r="14" spans="1:13" ht="15.75" x14ac:dyDescent="0.25">
      <c r="A14" s="23"/>
      <c r="B14" s="75" t="s">
        <v>14</v>
      </c>
      <c r="C14" s="76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294</v>
      </c>
      <c r="C16" s="70" t="s">
        <v>293</v>
      </c>
      <c r="D16" s="54">
        <v>1033.5999999999999</v>
      </c>
      <c r="E16" s="54">
        <v>273.09213</v>
      </c>
      <c r="F16" s="21">
        <f t="shared" si="0"/>
        <v>26.421452205882357</v>
      </c>
    </row>
    <row r="17" spans="1:6" ht="94.5" x14ac:dyDescent="0.25">
      <c r="A17" s="23"/>
      <c r="B17" s="72" t="s">
        <v>295</v>
      </c>
      <c r="C17" s="71" t="s">
        <v>296</v>
      </c>
      <c r="D17" s="54">
        <v>381.5</v>
      </c>
      <c r="E17" s="54">
        <v>119.96742</v>
      </c>
      <c r="F17" s="21">
        <f>E17/D17*100</f>
        <v>31.44624377457405</v>
      </c>
    </row>
    <row r="18" spans="1:6" ht="110.25" x14ac:dyDescent="0.25">
      <c r="A18" s="23"/>
      <c r="B18" s="72" t="s">
        <v>297</v>
      </c>
      <c r="C18" s="71" t="s">
        <v>298</v>
      </c>
      <c r="D18" s="54">
        <v>2.7</v>
      </c>
      <c r="E18" s="54">
        <v>0.83821000000000001</v>
      </c>
      <c r="F18" s="21">
        <f>E18/D18*100</f>
        <v>31.044814814814814</v>
      </c>
    </row>
    <row r="19" spans="1:6" ht="94.5" x14ac:dyDescent="0.25">
      <c r="A19" s="23"/>
      <c r="B19" s="72" t="s">
        <v>299</v>
      </c>
      <c r="C19" s="71" t="s">
        <v>300</v>
      </c>
      <c r="D19" s="54">
        <v>778.6</v>
      </c>
      <c r="E19" s="54">
        <v>175.89699999999999</v>
      </c>
      <c r="F19" s="21">
        <f>E19/D19*100</f>
        <v>22.591446185461081</v>
      </c>
    </row>
    <row r="20" spans="1:6" ht="94.5" x14ac:dyDescent="0.25">
      <c r="A20" s="23"/>
      <c r="B20" s="72" t="s">
        <v>301</v>
      </c>
      <c r="C20" s="71" t="s">
        <v>302</v>
      </c>
      <c r="D20" s="73">
        <v>129.19999999999999</v>
      </c>
      <c r="E20" s="73">
        <v>23.610499999999998</v>
      </c>
      <c r="F20" s="21">
        <f>E20/D20*100</f>
        <v>18.274380804953559</v>
      </c>
    </row>
    <row r="21" spans="1:6" ht="15.75" x14ac:dyDescent="0.25">
      <c r="A21" s="23">
        <f>A15+1</f>
        <v>5</v>
      </c>
      <c r="B21" s="27" t="s">
        <v>311</v>
      </c>
      <c r="C21" s="25" t="s">
        <v>312</v>
      </c>
      <c r="D21" s="54">
        <v>45.5</v>
      </c>
      <c r="E21" s="54">
        <f>E23+E24</f>
        <v>0</v>
      </c>
      <c r="F21" s="21">
        <f t="shared" si="0"/>
        <v>0</v>
      </c>
    </row>
    <row r="22" spans="1:6" ht="47.25" x14ac:dyDescent="0.25">
      <c r="A22" s="23">
        <f>A20+1</f>
        <v>1</v>
      </c>
      <c r="B22" s="27" t="s">
        <v>315</v>
      </c>
      <c r="C22" s="25" t="s">
        <v>316</v>
      </c>
      <c r="D22" s="54">
        <v>42</v>
      </c>
      <c r="E22" s="54">
        <v>0</v>
      </c>
      <c r="F22" s="21">
        <f>IF(D22&gt;0,E22/D22*100,)</f>
        <v>0</v>
      </c>
    </row>
    <row r="23" spans="1:6" ht="63" x14ac:dyDescent="0.25">
      <c r="A23" s="23">
        <f>A21+1</f>
        <v>6</v>
      </c>
      <c r="B23" s="27" t="s">
        <v>315</v>
      </c>
      <c r="C23" s="25" t="s">
        <v>320</v>
      </c>
      <c r="D23" s="54">
        <v>2</v>
      </c>
      <c r="E23" s="54">
        <v>0</v>
      </c>
      <c r="F23" s="21">
        <f t="shared" si="0"/>
        <v>0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1.5</v>
      </c>
      <c r="E24" s="54">
        <v>0</v>
      </c>
      <c r="F24" s="21">
        <f t="shared" si="0"/>
        <v>0</v>
      </c>
    </row>
    <row r="25" spans="1:6" ht="51" customHeight="1" x14ac:dyDescent="0.25">
      <c r="A25" s="23">
        <v>8</v>
      </c>
      <c r="B25" s="27" t="s">
        <v>285</v>
      </c>
      <c r="C25" s="25" t="s">
        <v>286</v>
      </c>
      <c r="D25" s="54"/>
      <c r="E25" s="54"/>
      <c r="F25" s="52"/>
    </row>
    <row r="26" spans="1:6" ht="15.75" x14ac:dyDescent="0.25">
      <c r="A26" s="23">
        <v>9</v>
      </c>
      <c r="B26" s="24" t="s">
        <v>18</v>
      </c>
      <c r="C26" s="25" t="s">
        <v>19</v>
      </c>
      <c r="D26" s="54">
        <v>204</v>
      </c>
      <c r="E26" s="54">
        <v>127.48183</v>
      </c>
      <c r="F26" s="21">
        <f t="shared" si="0"/>
        <v>62.491093137254907</v>
      </c>
    </row>
    <row r="27" spans="1:6" ht="15.75" x14ac:dyDescent="0.25">
      <c r="A27" s="23">
        <f t="shared" si="1"/>
        <v>10</v>
      </c>
      <c r="B27" s="27" t="s">
        <v>20</v>
      </c>
      <c r="C27" s="25" t="s">
        <v>21</v>
      </c>
      <c r="D27" s="54"/>
      <c r="E27" s="54"/>
      <c r="F27" s="21">
        <f t="shared" si="0"/>
        <v>0</v>
      </c>
    </row>
    <row r="28" spans="1:6" ht="15.75" x14ac:dyDescent="0.25">
      <c r="A28" s="23">
        <f t="shared" si="1"/>
        <v>11</v>
      </c>
      <c r="B28" s="27" t="s">
        <v>22</v>
      </c>
      <c r="C28" s="25" t="s">
        <v>23</v>
      </c>
      <c r="D28" s="54"/>
      <c r="E28" s="54"/>
      <c r="F28" s="21">
        <f t="shared" si="0"/>
        <v>0</v>
      </c>
    </row>
    <row r="29" spans="1:6" ht="63" x14ac:dyDescent="0.25">
      <c r="A29" s="23">
        <f t="shared" si="1"/>
        <v>12</v>
      </c>
      <c r="B29" s="27" t="s">
        <v>314</v>
      </c>
      <c r="C29" s="25" t="s">
        <v>24</v>
      </c>
      <c r="D29" s="54">
        <v>249</v>
      </c>
      <c r="E29" s="54">
        <v>30.774830000000001</v>
      </c>
      <c r="F29" s="21">
        <f t="shared" si="0"/>
        <v>12.359369477911647</v>
      </c>
    </row>
    <row r="30" spans="1:6" ht="63" x14ac:dyDescent="0.25">
      <c r="A30" s="23">
        <f t="shared" si="1"/>
        <v>13</v>
      </c>
      <c r="B30" s="27" t="s">
        <v>313</v>
      </c>
      <c r="C30" s="25" t="s">
        <v>25</v>
      </c>
      <c r="D30" s="54">
        <v>762</v>
      </c>
      <c r="E30" s="54">
        <v>15.843730000000001</v>
      </c>
      <c r="F30" s="21">
        <f t="shared" si="0"/>
        <v>2.0792296587926513</v>
      </c>
    </row>
    <row r="31" spans="1:6" ht="47.25" x14ac:dyDescent="0.25">
      <c r="A31" s="23">
        <f t="shared" si="1"/>
        <v>14</v>
      </c>
      <c r="B31" s="27" t="s">
        <v>26</v>
      </c>
      <c r="C31" s="25" t="s">
        <v>27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28</v>
      </c>
      <c r="C32" s="25" t="s">
        <v>29</v>
      </c>
      <c r="D32" s="54">
        <v>0</v>
      </c>
      <c r="E32" s="54">
        <v>0.55000000000000004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30</v>
      </c>
      <c r="C33" s="25" t="s">
        <v>31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32</v>
      </c>
      <c r="C34" s="29" t="s">
        <v>33</v>
      </c>
      <c r="D34" s="54">
        <v>3</v>
      </c>
      <c r="E34" s="54">
        <v>0.65400000000000003</v>
      </c>
      <c r="F34" s="21">
        <f t="shared" si="0"/>
        <v>21.8</v>
      </c>
    </row>
    <row r="35" spans="1:6" ht="15.75" x14ac:dyDescent="0.25">
      <c r="A35" s="23"/>
      <c r="B35" s="86" t="s">
        <v>14</v>
      </c>
      <c r="C35" s="87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34</v>
      </c>
      <c r="C36" s="31" t="s">
        <v>35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36</v>
      </c>
      <c r="C37" s="31" t="s">
        <v>37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38</v>
      </c>
      <c r="C38" s="31" t="s">
        <v>39</v>
      </c>
      <c r="D38" s="56">
        <v>0</v>
      </c>
      <c r="E38" s="56">
        <v>0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40</v>
      </c>
      <c r="C39" s="31" t="s">
        <v>277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41</v>
      </c>
      <c r="C40" s="31" t="s">
        <v>276</v>
      </c>
      <c r="D40" s="56">
        <v>3</v>
      </c>
      <c r="E40" s="56">
        <v>0.65400000000000003</v>
      </c>
      <c r="F40" s="21">
        <f t="shared" si="0"/>
        <v>21.8</v>
      </c>
    </row>
    <row r="41" spans="1:6" ht="31.5" x14ac:dyDescent="0.25">
      <c r="A41" s="23">
        <f t="shared" si="2"/>
        <v>23</v>
      </c>
      <c r="B41" s="30" t="s">
        <v>42</v>
      </c>
      <c r="C41" s="31" t="s">
        <v>43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44</v>
      </c>
      <c r="C42" s="31" t="s">
        <v>45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46</v>
      </c>
      <c r="C43" s="31" t="s">
        <v>47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48</v>
      </c>
      <c r="C44" s="31" t="s">
        <v>49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50</v>
      </c>
      <c r="C45" s="25" t="s">
        <v>51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52</v>
      </c>
      <c r="C46" s="25" t="s">
        <v>53</v>
      </c>
      <c r="D46" s="54">
        <v>0</v>
      </c>
      <c r="E46" s="54">
        <v>0</v>
      </c>
      <c r="F46" s="21">
        <f t="shared" si="0"/>
        <v>0</v>
      </c>
    </row>
    <row r="47" spans="1:6" ht="35.25" customHeight="1" x14ac:dyDescent="0.25">
      <c r="A47" s="23">
        <f t="shared" si="2"/>
        <v>29</v>
      </c>
      <c r="B47" s="27" t="s">
        <v>54</v>
      </c>
      <c r="C47" s="25" t="s">
        <v>55</v>
      </c>
      <c r="D47" s="54">
        <v>0</v>
      </c>
      <c r="E47" s="54">
        <v>0</v>
      </c>
      <c r="F47" s="21">
        <f t="shared" si="0"/>
        <v>0</v>
      </c>
    </row>
    <row r="48" spans="1:6" ht="15.75" x14ac:dyDescent="0.25">
      <c r="A48" s="23"/>
      <c r="B48" s="75" t="s">
        <v>14</v>
      </c>
      <c r="C48" s="76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56</v>
      </c>
      <c r="C49" s="31" t="s">
        <v>57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58</v>
      </c>
      <c r="C50" s="31" t="s">
        <v>275</v>
      </c>
      <c r="D50" s="55"/>
      <c r="E50" s="55"/>
      <c r="F50" s="21">
        <f t="shared" si="0"/>
        <v>0</v>
      </c>
    </row>
    <row r="51" spans="1:6" ht="31.5" x14ac:dyDescent="0.25">
      <c r="A51" s="23">
        <f>1+A50</f>
        <v>32</v>
      </c>
      <c r="B51" s="27" t="s">
        <v>59</v>
      </c>
      <c r="C51" s="25" t="s">
        <v>60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61</v>
      </c>
      <c r="C52" s="25" t="s">
        <v>62</v>
      </c>
      <c r="D52" s="54">
        <v>0</v>
      </c>
      <c r="E52" s="54">
        <v>0</v>
      </c>
      <c r="F52" s="21">
        <f t="shared" si="0"/>
        <v>0</v>
      </c>
    </row>
    <row r="53" spans="1:6" ht="15.75" x14ac:dyDescent="0.25">
      <c r="A53" s="23">
        <f>1+A52</f>
        <v>34</v>
      </c>
      <c r="B53" s="27" t="s">
        <v>63</v>
      </c>
      <c r="C53" s="25" t="s">
        <v>64</v>
      </c>
      <c r="D53" s="54">
        <f>D55</f>
        <v>0</v>
      </c>
      <c r="E53" s="54">
        <v>0</v>
      </c>
      <c r="F53" s="21">
        <f t="shared" si="0"/>
        <v>0</v>
      </c>
    </row>
    <row r="54" spans="1:6" ht="15.75" x14ac:dyDescent="0.25">
      <c r="A54" s="23"/>
      <c r="B54" s="75" t="s">
        <v>14</v>
      </c>
      <c r="C54" s="76"/>
      <c r="D54" s="54"/>
      <c r="E54" s="54"/>
      <c r="F54" s="21">
        <f t="shared" si="0"/>
        <v>0</v>
      </c>
    </row>
    <row r="55" spans="1:6" ht="15.75" x14ac:dyDescent="0.25">
      <c r="A55" s="23">
        <f>A53+1</f>
        <v>35</v>
      </c>
      <c r="B55" s="30" t="s">
        <v>65</v>
      </c>
      <c r="C55" s="31" t="s">
        <v>66</v>
      </c>
      <c r="D55" s="55"/>
      <c r="E55" s="55">
        <v>0</v>
      </c>
      <c r="F55" s="21">
        <f t="shared" si="0"/>
        <v>0</v>
      </c>
    </row>
    <row r="56" spans="1:6" ht="15.75" x14ac:dyDescent="0.2">
      <c r="A56" s="23">
        <v>36</v>
      </c>
      <c r="B56" s="32" t="s">
        <v>67</v>
      </c>
      <c r="C56" s="33" t="s">
        <v>68</v>
      </c>
      <c r="D56" s="57">
        <f>D57</f>
        <v>7168.5999999999995</v>
      </c>
      <c r="E56" s="57">
        <f>E57+E91+E93+E94+E95+E96</f>
        <v>1708.125</v>
      </c>
      <c r="F56" s="21">
        <f t="shared" si="0"/>
        <v>23.827874340875489</v>
      </c>
    </row>
    <row r="57" spans="1:6" ht="47.25" x14ac:dyDescent="0.2">
      <c r="A57" s="23">
        <f>1+A56</f>
        <v>37</v>
      </c>
      <c r="B57" s="34" t="s">
        <v>69</v>
      </c>
      <c r="C57" s="33" t="s">
        <v>70</v>
      </c>
      <c r="D57" s="53">
        <f>D58+D71</f>
        <v>7168.5999999999995</v>
      </c>
      <c r="E57" s="53">
        <f>E58+E70+E71+E75+E90</f>
        <v>1708.125</v>
      </c>
      <c r="F57" s="21">
        <f t="shared" si="0"/>
        <v>23.827874340875489</v>
      </c>
    </row>
    <row r="58" spans="1:6" ht="31.5" x14ac:dyDescent="0.2">
      <c r="A58" s="23">
        <f>1+A57</f>
        <v>38</v>
      </c>
      <c r="B58" s="34" t="s">
        <v>71</v>
      </c>
      <c r="C58" s="35" t="s">
        <v>72</v>
      </c>
      <c r="D58" s="53">
        <f>D60+D63</f>
        <v>6943.7</v>
      </c>
      <c r="E58" s="53">
        <f>E60+E63</f>
        <v>1651.9</v>
      </c>
      <c r="F58" s="21">
        <f t="shared" si="0"/>
        <v>23.789910278381846</v>
      </c>
    </row>
    <row r="59" spans="1:6" ht="15.75" x14ac:dyDescent="0.25">
      <c r="A59" s="23"/>
      <c r="B59" s="75" t="s">
        <v>73</v>
      </c>
      <c r="C59" s="76"/>
      <c r="D59" s="54"/>
      <c r="E59" s="54"/>
      <c r="F59" s="21"/>
    </row>
    <row r="60" spans="1:6" ht="31.5" x14ac:dyDescent="0.25">
      <c r="A60" s="23">
        <f>A58+1</f>
        <v>39</v>
      </c>
      <c r="B60" s="36" t="s">
        <v>74</v>
      </c>
      <c r="C60" s="37" t="s">
        <v>75</v>
      </c>
      <c r="D60" s="54">
        <v>6943.7</v>
      </c>
      <c r="E60" s="54">
        <v>1651.9</v>
      </c>
      <c r="F60" s="21">
        <f t="shared" ref="F60:F69" si="3">IF(D60&gt;0,E60/D60*100,)</f>
        <v>23.789910278381846</v>
      </c>
    </row>
    <row r="61" spans="1:6" ht="15.75" x14ac:dyDescent="0.25">
      <c r="A61" s="23"/>
      <c r="B61" s="75" t="s">
        <v>73</v>
      </c>
      <c r="C61" s="76"/>
      <c r="D61" s="54"/>
      <c r="E61" s="54"/>
      <c r="F61" s="21"/>
    </row>
    <row r="62" spans="1:6" ht="31.5" x14ac:dyDescent="0.25">
      <c r="A62" s="23">
        <v>40</v>
      </c>
      <c r="B62" s="30" t="s">
        <v>76</v>
      </c>
      <c r="C62" s="31" t="s">
        <v>77</v>
      </c>
      <c r="D62" s="55">
        <v>6943.7</v>
      </c>
      <c r="E62" s="55">
        <v>1651.9</v>
      </c>
      <c r="F62" s="21">
        <f t="shared" si="3"/>
        <v>23.789910278381846</v>
      </c>
    </row>
    <row r="63" spans="1:6" ht="31.5" x14ac:dyDescent="0.25">
      <c r="A63" s="23">
        <v>41</v>
      </c>
      <c r="B63" s="36" t="s">
        <v>78</v>
      </c>
      <c r="C63" s="37" t="s">
        <v>79</v>
      </c>
      <c r="D63" s="54">
        <v>0</v>
      </c>
      <c r="E63" s="54">
        <v>0</v>
      </c>
      <c r="F63" s="21">
        <f t="shared" si="3"/>
        <v>0</v>
      </c>
    </row>
    <row r="64" spans="1:6" ht="15.75" x14ac:dyDescent="0.25">
      <c r="A64" s="23"/>
      <c r="B64" s="75" t="s">
        <v>73</v>
      </c>
      <c r="C64" s="76"/>
      <c r="D64" s="54"/>
      <c r="E64" s="54"/>
      <c r="F64" s="21"/>
    </row>
    <row r="65" spans="1:8" ht="47.25" x14ac:dyDescent="0.25">
      <c r="A65" s="23">
        <v>42</v>
      </c>
      <c r="B65" s="30" t="s">
        <v>80</v>
      </c>
      <c r="C65" s="31" t="s">
        <v>81</v>
      </c>
      <c r="D65" s="55">
        <v>0</v>
      </c>
      <c r="E65" s="55">
        <v>0</v>
      </c>
      <c r="F65" s="21">
        <f t="shared" si="3"/>
        <v>0</v>
      </c>
    </row>
    <row r="66" spans="1:8" ht="47.25" x14ac:dyDescent="0.25">
      <c r="A66" s="23">
        <v>43</v>
      </c>
      <c r="B66" s="36" t="s">
        <v>82</v>
      </c>
      <c r="C66" s="37" t="s">
        <v>83</v>
      </c>
      <c r="D66" s="55"/>
      <c r="E66" s="55"/>
      <c r="F66" s="21">
        <f t="shared" si="3"/>
        <v>0</v>
      </c>
    </row>
    <row r="67" spans="1:8" ht="110.25" x14ac:dyDescent="0.25">
      <c r="A67" s="23">
        <v>44</v>
      </c>
      <c r="B67" s="50" t="s">
        <v>306</v>
      </c>
      <c r="C67" s="51" t="s">
        <v>307</v>
      </c>
      <c r="D67" s="55"/>
      <c r="E67" s="55"/>
      <c r="F67" s="21">
        <f t="shared" si="3"/>
        <v>0</v>
      </c>
    </row>
    <row r="68" spans="1:8" ht="15.75" customHeight="1" x14ac:dyDescent="0.25">
      <c r="A68" s="23"/>
      <c r="B68" s="75" t="s">
        <v>73</v>
      </c>
      <c r="C68" s="76"/>
      <c r="D68" s="55"/>
      <c r="E68" s="55"/>
      <c r="F68" s="21"/>
    </row>
    <row r="69" spans="1:8" ht="126" x14ac:dyDescent="0.25">
      <c r="A69" s="23">
        <v>45</v>
      </c>
      <c r="B69" s="48" t="s">
        <v>306</v>
      </c>
      <c r="C69" s="49" t="s">
        <v>308</v>
      </c>
      <c r="D69" s="55">
        <v>0</v>
      </c>
      <c r="E69" s="55">
        <v>0</v>
      </c>
      <c r="F69" s="21">
        <f t="shared" si="3"/>
        <v>0</v>
      </c>
    </row>
    <row r="70" spans="1:8" ht="47.25" x14ac:dyDescent="0.25">
      <c r="A70" s="23">
        <v>46</v>
      </c>
      <c r="B70" s="34" t="s">
        <v>84</v>
      </c>
      <c r="C70" s="38" t="s">
        <v>85</v>
      </c>
      <c r="D70" s="58"/>
      <c r="E70" s="58"/>
      <c r="F70" s="21">
        <f t="shared" si="0"/>
        <v>0</v>
      </c>
    </row>
    <row r="71" spans="1:8" ht="33" customHeight="1" x14ac:dyDescent="0.25">
      <c r="A71" s="23">
        <f>1+A70</f>
        <v>47</v>
      </c>
      <c r="B71" s="34" t="s">
        <v>86</v>
      </c>
      <c r="C71" s="38" t="s">
        <v>87</v>
      </c>
      <c r="D71" s="58">
        <f>D73+D74</f>
        <v>224.9</v>
      </c>
      <c r="E71" s="58">
        <f>E73+E74</f>
        <v>56.225000000000001</v>
      </c>
      <c r="F71" s="21">
        <f t="shared" si="0"/>
        <v>25</v>
      </c>
    </row>
    <row r="72" spans="1:8" ht="15.75" x14ac:dyDescent="0.25">
      <c r="A72" s="23"/>
      <c r="B72" s="75" t="s">
        <v>73</v>
      </c>
      <c r="C72" s="76"/>
      <c r="D72" s="54"/>
      <c r="E72" s="54"/>
      <c r="F72" s="21">
        <f t="shared" si="0"/>
        <v>0</v>
      </c>
    </row>
    <row r="73" spans="1:8" ht="31.5" x14ac:dyDescent="0.25">
      <c r="A73" s="23">
        <f>A71+1</f>
        <v>48</v>
      </c>
      <c r="B73" s="30" t="s">
        <v>88</v>
      </c>
      <c r="C73" s="31" t="s">
        <v>89</v>
      </c>
      <c r="D73" s="55">
        <v>0</v>
      </c>
      <c r="E73" s="55">
        <v>0</v>
      </c>
      <c r="F73" s="21">
        <f t="shared" si="0"/>
        <v>0</v>
      </c>
    </row>
    <row r="74" spans="1:8" ht="47.25" x14ac:dyDescent="0.25">
      <c r="A74" s="23">
        <f>A73+1</f>
        <v>49</v>
      </c>
      <c r="B74" s="30" t="s">
        <v>90</v>
      </c>
      <c r="C74" s="31" t="s">
        <v>91</v>
      </c>
      <c r="D74" s="55">
        <v>224.9</v>
      </c>
      <c r="E74" s="55">
        <v>56.225000000000001</v>
      </c>
      <c r="F74" s="21">
        <f t="shared" si="0"/>
        <v>25</v>
      </c>
    </row>
    <row r="75" spans="1:8" ht="15.75" x14ac:dyDescent="0.25">
      <c r="A75" s="23">
        <f>A74+1</f>
        <v>50</v>
      </c>
      <c r="B75" s="34" t="s">
        <v>92</v>
      </c>
      <c r="C75" s="38" t="s">
        <v>93</v>
      </c>
      <c r="D75" s="59"/>
      <c r="E75" s="59"/>
      <c r="F75" s="21">
        <f t="shared" si="0"/>
        <v>0</v>
      </c>
    </row>
    <row r="76" spans="1:8" ht="15.75" x14ac:dyDescent="0.25">
      <c r="A76" s="23"/>
      <c r="B76" s="75" t="s">
        <v>73</v>
      </c>
      <c r="C76" s="76"/>
      <c r="D76" s="54"/>
      <c r="E76" s="54"/>
      <c r="F76" s="21">
        <f t="shared" si="0"/>
        <v>0</v>
      </c>
    </row>
    <row r="77" spans="1:8" ht="31.5" x14ac:dyDescent="0.25">
      <c r="A77" s="23">
        <v>51</v>
      </c>
      <c r="B77" s="47" t="s">
        <v>304</v>
      </c>
      <c r="C77" s="46" t="s">
        <v>305</v>
      </c>
      <c r="D77" s="54"/>
      <c r="E77" s="54"/>
      <c r="F77" s="21">
        <v>0</v>
      </c>
    </row>
    <row r="78" spans="1:8" ht="78.75" x14ac:dyDescent="0.25">
      <c r="A78" s="23">
        <v>52</v>
      </c>
      <c r="B78" s="36" t="s">
        <v>317</v>
      </c>
      <c r="C78" s="39" t="s">
        <v>318</v>
      </c>
      <c r="D78" s="54"/>
      <c r="E78" s="54"/>
      <c r="F78" s="21">
        <f>IF(D78&gt;0,E78/D78*100,)</f>
        <v>0</v>
      </c>
      <c r="H78" s="40"/>
    </row>
    <row r="79" spans="1:8" ht="15.75" x14ac:dyDescent="0.25">
      <c r="A79" s="23"/>
      <c r="B79" s="75" t="s">
        <v>73</v>
      </c>
      <c r="C79" s="76"/>
      <c r="D79" s="54"/>
      <c r="E79" s="54"/>
      <c r="F79" s="21">
        <f t="shared" si="0"/>
        <v>0</v>
      </c>
    </row>
    <row r="80" spans="1:8" ht="126" x14ac:dyDescent="0.25">
      <c r="A80" s="23">
        <f>A78+1</f>
        <v>53</v>
      </c>
      <c r="B80" s="41"/>
      <c r="C80" s="26" t="s">
        <v>242</v>
      </c>
      <c r="D80" s="54"/>
      <c r="E80" s="54"/>
      <c r="F80" s="21">
        <f t="shared" si="0"/>
        <v>0</v>
      </c>
    </row>
    <row r="81" spans="1:6" ht="110.25" x14ac:dyDescent="0.25">
      <c r="A81" s="23">
        <f>1+A80</f>
        <v>54</v>
      </c>
      <c r="B81" s="41"/>
      <c r="C81" s="26" t="s">
        <v>94</v>
      </c>
      <c r="D81" s="54"/>
      <c r="E81" s="54"/>
      <c r="F81" s="21">
        <f t="shared" si="0"/>
        <v>0</v>
      </c>
    </row>
    <row r="82" spans="1:6" ht="31.5" x14ac:dyDescent="0.25">
      <c r="A82" s="23">
        <f>1+A81</f>
        <v>55</v>
      </c>
      <c r="B82" s="41"/>
      <c r="C82" s="26" t="s">
        <v>95</v>
      </c>
      <c r="D82" s="60"/>
      <c r="E82" s="60"/>
      <c r="F82" s="21">
        <f t="shared" si="0"/>
        <v>0</v>
      </c>
    </row>
    <row r="83" spans="1:6" ht="94.5" x14ac:dyDescent="0.25">
      <c r="A83" s="23">
        <f>1+A82</f>
        <v>56</v>
      </c>
      <c r="B83" s="36" t="s">
        <v>96</v>
      </c>
      <c r="C83" s="39" t="s">
        <v>97</v>
      </c>
      <c r="D83" s="54"/>
      <c r="E83" s="54"/>
      <c r="F83" s="21">
        <f t="shared" si="0"/>
        <v>0</v>
      </c>
    </row>
    <row r="84" spans="1:6" ht="15.75" x14ac:dyDescent="0.25">
      <c r="A84" s="23"/>
      <c r="B84" s="75" t="s">
        <v>73</v>
      </c>
      <c r="C84" s="76"/>
      <c r="D84" s="54"/>
      <c r="E84" s="54"/>
      <c r="F84" s="21">
        <f t="shared" si="0"/>
        <v>0</v>
      </c>
    </row>
    <row r="85" spans="1:6" ht="47.25" x14ac:dyDescent="0.25">
      <c r="A85" s="23">
        <f>A83+1</f>
        <v>57</v>
      </c>
      <c r="B85" s="42"/>
      <c r="C85" s="31" t="s">
        <v>98</v>
      </c>
      <c r="D85" s="54"/>
      <c r="E85" s="54"/>
      <c r="F85" s="21">
        <f t="shared" ref="F85:F98" si="4">IF(D85&gt;0,E85/D85*100,)</f>
        <v>0</v>
      </c>
    </row>
    <row r="86" spans="1:6" ht="49.5" customHeight="1" x14ac:dyDescent="0.25">
      <c r="A86" s="23">
        <f>1+A85</f>
        <v>58</v>
      </c>
      <c r="B86" s="42"/>
      <c r="C86" s="31" t="s">
        <v>99</v>
      </c>
      <c r="D86" s="54"/>
      <c r="E86" s="54"/>
      <c r="F86" s="21">
        <f t="shared" si="4"/>
        <v>0</v>
      </c>
    </row>
    <row r="87" spans="1:6" ht="47.25" x14ac:dyDescent="0.25">
      <c r="A87" s="23">
        <f t="shared" ref="A87:A94" si="5">1+A86</f>
        <v>59</v>
      </c>
      <c r="B87" s="42"/>
      <c r="C87" s="31" t="s">
        <v>100</v>
      </c>
      <c r="D87" s="54"/>
      <c r="E87" s="54"/>
      <c r="F87" s="21">
        <f t="shared" si="4"/>
        <v>0</v>
      </c>
    </row>
    <row r="88" spans="1:6" ht="63" x14ac:dyDescent="0.25">
      <c r="A88" s="23">
        <f t="shared" si="5"/>
        <v>60</v>
      </c>
      <c r="B88" s="42"/>
      <c r="C88" s="31" t="s">
        <v>101</v>
      </c>
      <c r="D88" s="61"/>
      <c r="E88" s="61"/>
      <c r="F88" s="21">
        <f t="shared" si="4"/>
        <v>0</v>
      </c>
    </row>
    <row r="89" spans="1:6" ht="31.5" x14ac:dyDescent="0.25">
      <c r="A89" s="23">
        <f t="shared" si="5"/>
        <v>61</v>
      </c>
      <c r="B89" s="42"/>
      <c r="C89" s="26" t="s">
        <v>102</v>
      </c>
      <c r="D89" s="60"/>
      <c r="E89" s="60"/>
      <c r="F89" s="21">
        <f t="shared" si="4"/>
        <v>0</v>
      </c>
    </row>
    <row r="90" spans="1:6" ht="31.5" x14ac:dyDescent="0.25">
      <c r="A90" s="23">
        <f t="shared" si="5"/>
        <v>62</v>
      </c>
      <c r="B90" s="34" t="s">
        <v>103</v>
      </c>
      <c r="C90" s="38" t="s">
        <v>104</v>
      </c>
      <c r="D90" s="58"/>
      <c r="E90" s="58">
        <v>0</v>
      </c>
      <c r="F90" s="21">
        <f t="shared" si="4"/>
        <v>0</v>
      </c>
    </row>
    <row r="91" spans="1:6" ht="47.25" x14ac:dyDescent="0.2">
      <c r="A91" s="23">
        <f t="shared" si="5"/>
        <v>63</v>
      </c>
      <c r="B91" s="34" t="s">
        <v>105</v>
      </c>
      <c r="C91" s="35" t="s">
        <v>106</v>
      </c>
      <c r="D91" s="53"/>
      <c r="E91" s="53"/>
      <c r="F91" s="21">
        <f t="shared" si="4"/>
        <v>0</v>
      </c>
    </row>
    <row r="92" spans="1:6" ht="31.5" x14ac:dyDescent="0.2">
      <c r="A92" s="23">
        <f t="shared" si="5"/>
        <v>64</v>
      </c>
      <c r="B92" s="34" t="s">
        <v>287</v>
      </c>
      <c r="C92" s="35" t="s">
        <v>288</v>
      </c>
      <c r="D92" s="53"/>
      <c r="E92" s="53"/>
      <c r="F92" s="52"/>
    </row>
    <row r="93" spans="1:6" ht="31.5" x14ac:dyDescent="0.2">
      <c r="A93" s="23">
        <v>65</v>
      </c>
      <c r="B93" s="34" t="s">
        <v>107</v>
      </c>
      <c r="C93" s="35" t="s">
        <v>108</v>
      </c>
      <c r="D93" s="53"/>
      <c r="E93" s="53"/>
      <c r="F93" s="21">
        <f t="shared" si="4"/>
        <v>0</v>
      </c>
    </row>
    <row r="94" spans="1:6" ht="110.25" x14ac:dyDescent="0.2">
      <c r="A94" s="23">
        <f t="shared" si="5"/>
        <v>66</v>
      </c>
      <c r="B94" s="34" t="s">
        <v>109</v>
      </c>
      <c r="C94" s="35" t="s">
        <v>110</v>
      </c>
      <c r="D94" s="53"/>
      <c r="E94" s="53"/>
      <c r="F94" s="21">
        <f t="shared" si="4"/>
        <v>0</v>
      </c>
    </row>
    <row r="95" spans="1:6" ht="78.75" x14ac:dyDescent="0.2">
      <c r="A95" s="23">
        <v>67</v>
      </c>
      <c r="B95" s="34" t="s">
        <v>243</v>
      </c>
      <c r="C95" s="35" t="s">
        <v>244</v>
      </c>
      <c r="D95" s="53"/>
      <c r="E95" s="53"/>
      <c r="F95" s="21"/>
    </row>
    <row r="96" spans="1:6" ht="96" customHeight="1" x14ac:dyDescent="0.2">
      <c r="A96" s="23">
        <v>68</v>
      </c>
      <c r="B96" s="34" t="s">
        <v>269</v>
      </c>
      <c r="C96" s="35" t="s">
        <v>270</v>
      </c>
      <c r="D96" s="53"/>
      <c r="E96" s="53"/>
      <c r="F96" s="21"/>
    </row>
    <row r="97" spans="1:6" ht="31.5" x14ac:dyDescent="0.25">
      <c r="A97" s="23">
        <v>69</v>
      </c>
      <c r="B97" s="34" t="s">
        <v>111</v>
      </c>
      <c r="C97" s="38" t="s">
        <v>245</v>
      </c>
      <c r="D97" s="58"/>
      <c r="E97" s="58"/>
      <c r="F97" s="21">
        <f t="shared" si="4"/>
        <v>0</v>
      </c>
    </row>
    <row r="98" spans="1:6" ht="15.75" x14ac:dyDescent="0.25">
      <c r="A98" s="23">
        <v>70</v>
      </c>
      <c r="B98" s="34" t="s">
        <v>112</v>
      </c>
      <c r="C98" s="38" t="s">
        <v>113</v>
      </c>
      <c r="D98" s="59">
        <f>D97+D56+D11</f>
        <v>11865.7</v>
      </c>
      <c r="E98" s="59">
        <f>E97+E56+E11</f>
        <v>2745.9965400000001</v>
      </c>
      <c r="F98" s="21">
        <f t="shared" si="4"/>
        <v>23.14230546870391</v>
      </c>
    </row>
    <row r="99" spans="1:6" ht="15.75" x14ac:dyDescent="0.25">
      <c r="A99" s="81" t="s">
        <v>114</v>
      </c>
      <c r="B99" s="82"/>
      <c r="C99" s="82"/>
      <c r="D99" s="82"/>
      <c r="E99" s="82"/>
      <c r="F99" s="83"/>
    </row>
    <row r="100" spans="1:6" ht="15.75" x14ac:dyDescent="0.25">
      <c r="A100" s="23">
        <v>71</v>
      </c>
      <c r="B100" s="34" t="s">
        <v>115</v>
      </c>
      <c r="C100" s="38" t="s">
        <v>116</v>
      </c>
      <c r="D100" s="58">
        <f>D101+D102+D103+D105+D106+D107+D108+D109+D110</f>
        <v>3932.4980000000005</v>
      </c>
      <c r="E100" s="58">
        <f>E101+E102+E103+E105+E106+E107+E108+E109+E110</f>
        <v>1115.47938</v>
      </c>
      <c r="F100" s="43">
        <f>IF(D100&gt;0,E100/D100*100,)</f>
        <v>28.365669353169409</v>
      </c>
    </row>
    <row r="101" spans="1:6" ht="31.5" x14ac:dyDescent="0.25">
      <c r="A101" s="23">
        <v>72</v>
      </c>
      <c r="B101" s="36" t="s">
        <v>117</v>
      </c>
      <c r="C101" s="37" t="s">
        <v>118</v>
      </c>
      <c r="D101" s="54">
        <v>764.95399999999995</v>
      </c>
      <c r="E101" s="54">
        <v>302.50844000000001</v>
      </c>
      <c r="F101" s="43">
        <f t="shared" ref="F101:F160" si="6">IF(D101&gt;0,E101/D101*100,)</f>
        <v>39.545964855403071</v>
      </c>
    </row>
    <row r="102" spans="1:6" ht="47.25" x14ac:dyDescent="0.25">
      <c r="A102" s="23">
        <v>73</v>
      </c>
      <c r="B102" s="36" t="s">
        <v>119</v>
      </c>
      <c r="C102" s="37" t="s">
        <v>278</v>
      </c>
      <c r="D102" s="54"/>
      <c r="E102" s="54"/>
      <c r="F102" s="43">
        <f t="shared" si="6"/>
        <v>0</v>
      </c>
    </row>
    <row r="103" spans="1:6" ht="15.75" x14ac:dyDescent="0.25">
      <c r="A103" s="23">
        <v>74</v>
      </c>
      <c r="B103" s="36" t="s">
        <v>120</v>
      </c>
      <c r="C103" s="37" t="s">
        <v>121</v>
      </c>
      <c r="D103" s="54">
        <v>3123.3690000000001</v>
      </c>
      <c r="E103" s="54">
        <v>812.97094000000004</v>
      </c>
      <c r="F103" s="43">
        <f t="shared" si="6"/>
        <v>26.028654955594423</v>
      </c>
    </row>
    <row r="104" spans="1:6" ht="15.75" x14ac:dyDescent="0.25">
      <c r="A104" s="23"/>
      <c r="B104" s="36"/>
      <c r="C104" s="37" t="s">
        <v>289</v>
      </c>
      <c r="D104" s="54">
        <v>0</v>
      </c>
      <c r="E104" s="54">
        <v>0</v>
      </c>
      <c r="F104" s="43"/>
    </row>
    <row r="105" spans="1:6" ht="15.75" x14ac:dyDescent="0.25">
      <c r="A105" s="23">
        <v>75</v>
      </c>
      <c r="B105" s="36" t="s">
        <v>122</v>
      </c>
      <c r="C105" s="37" t="s">
        <v>123</v>
      </c>
      <c r="D105" s="54">
        <v>0</v>
      </c>
      <c r="E105" s="54">
        <v>0</v>
      </c>
      <c r="F105" s="43">
        <f t="shared" si="6"/>
        <v>0</v>
      </c>
    </row>
    <row r="106" spans="1:6" ht="47.25" x14ac:dyDescent="0.25">
      <c r="A106" s="23">
        <v>76</v>
      </c>
      <c r="B106" s="36" t="s">
        <v>124</v>
      </c>
      <c r="C106" s="37" t="s">
        <v>246</v>
      </c>
      <c r="D106" s="60">
        <v>44.174999999999997</v>
      </c>
      <c r="E106" s="60">
        <v>0</v>
      </c>
      <c r="F106" s="43">
        <f t="shared" si="6"/>
        <v>0</v>
      </c>
    </row>
    <row r="107" spans="1:6" ht="31.5" x14ac:dyDescent="0.25">
      <c r="A107" s="23">
        <v>77</v>
      </c>
      <c r="B107" s="36" t="s">
        <v>125</v>
      </c>
      <c r="C107" s="37" t="s">
        <v>126</v>
      </c>
      <c r="D107" s="62">
        <v>0</v>
      </c>
      <c r="E107" s="62">
        <v>0</v>
      </c>
      <c r="F107" s="43">
        <f t="shared" si="6"/>
        <v>0</v>
      </c>
    </row>
    <row r="108" spans="1:6" ht="15.75" x14ac:dyDescent="0.25">
      <c r="A108" s="23">
        <v>78</v>
      </c>
      <c r="B108" s="36" t="s">
        <v>127</v>
      </c>
      <c r="C108" s="37" t="s">
        <v>129</v>
      </c>
      <c r="D108" s="54">
        <v>0</v>
      </c>
      <c r="E108" s="54">
        <v>0</v>
      </c>
      <c r="F108" s="43">
        <f t="shared" si="6"/>
        <v>0</v>
      </c>
    </row>
    <row r="109" spans="1:6" ht="31.5" x14ac:dyDescent="0.25">
      <c r="A109" s="23">
        <v>79</v>
      </c>
      <c r="B109" s="36" t="s">
        <v>128</v>
      </c>
      <c r="C109" s="37" t="s">
        <v>131</v>
      </c>
      <c r="D109" s="54"/>
      <c r="E109" s="54"/>
      <c r="F109" s="43">
        <f t="shared" si="6"/>
        <v>0</v>
      </c>
    </row>
    <row r="110" spans="1:6" ht="15.75" x14ac:dyDescent="0.25">
      <c r="A110" s="23">
        <v>80</v>
      </c>
      <c r="B110" s="36" t="s">
        <v>130</v>
      </c>
      <c r="C110" s="37" t="s">
        <v>132</v>
      </c>
      <c r="D110" s="54"/>
      <c r="E110" s="54"/>
      <c r="F110" s="43">
        <f t="shared" si="6"/>
        <v>0</v>
      </c>
    </row>
    <row r="111" spans="1:6" ht="15.75" x14ac:dyDescent="0.25">
      <c r="A111" s="23">
        <v>81</v>
      </c>
      <c r="B111" s="34" t="s">
        <v>133</v>
      </c>
      <c r="C111" s="35" t="s">
        <v>134</v>
      </c>
      <c r="D111" s="58">
        <f>D112+D113</f>
        <v>224.9</v>
      </c>
      <c r="E111" s="58">
        <f>E112+E113</f>
        <v>50.668370000000003</v>
      </c>
      <c r="F111" s="43">
        <f t="shared" si="6"/>
        <v>22.529288572698977</v>
      </c>
    </row>
    <row r="112" spans="1:6" ht="15.75" x14ac:dyDescent="0.25">
      <c r="A112" s="23">
        <v>82</v>
      </c>
      <c r="B112" s="36" t="s">
        <v>135</v>
      </c>
      <c r="C112" s="44" t="s">
        <v>136</v>
      </c>
      <c r="D112" s="54">
        <v>224.9</v>
      </c>
      <c r="E112" s="54">
        <v>50.668370000000003</v>
      </c>
      <c r="F112" s="43">
        <f t="shared" si="6"/>
        <v>22.529288572698977</v>
      </c>
    </row>
    <row r="113" spans="1:6" ht="15.75" x14ac:dyDescent="0.25">
      <c r="A113" s="23">
        <v>83</v>
      </c>
      <c r="B113" s="36" t="s">
        <v>137</v>
      </c>
      <c r="C113" s="44" t="s">
        <v>138</v>
      </c>
      <c r="D113" s="54"/>
      <c r="E113" s="54"/>
      <c r="F113" s="43">
        <f t="shared" si="6"/>
        <v>0</v>
      </c>
    </row>
    <row r="114" spans="1:6" ht="31.5" x14ac:dyDescent="0.25">
      <c r="A114" s="23">
        <v>84</v>
      </c>
      <c r="B114" s="34" t="s">
        <v>139</v>
      </c>
      <c r="C114" s="35" t="s">
        <v>140</v>
      </c>
      <c r="D114" s="58">
        <f>D115+D117+D118+D119+D116</f>
        <v>720.3</v>
      </c>
      <c r="E114" s="58">
        <f>E115+E117+E118+E119+E116</f>
        <v>96.822999999999993</v>
      </c>
      <c r="F114" s="43">
        <f t="shared" si="6"/>
        <v>13.442038039705679</v>
      </c>
    </row>
    <row r="115" spans="1:6" ht="15.75" x14ac:dyDescent="0.25">
      <c r="A115" s="23">
        <v>85</v>
      </c>
      <c r="B115" s="36" t="s">
        <v>141</v>
      </c>
      <c r="C115" s="44" t="s">
        <v>142</v>
      </c>
      <c r="D115" s="54"/>
      <c r="E115" s="54"/>
      <c r="F115" s="43">
        <f t="shared" si="6"/>
        <v>0</v>
      </c>
    </row>
    <row r="116" spans="1:6" ht="15.75" x14ac:dyDescent="0.25">
      <c r="A116" s="23">
        <v>86</v>
      </c>
      <c r="B116" s="36" t="s">
        <v>280</v>
      </c>
      <c r="C116" s="44" t="s">
        <v>279</v>
      </c>
      <c r="D116" s="54">
        <v>0</v>
      </c>
      <c r="E116" s="54">
        <v>0</v>
      </c>
      <c r="F116" s="43">
        <f t="shared" si="6"/>
        <v>0</v>
      </c>
    </row>
    <row r="117" spans="1:6" ht="63" x14ac:dyDescent="0.25">
      <c r="A117" s="23">
        <v>87</v>
      </c>
      <c r="B117" s="36" t="s">
        <v>143</v>
      </c>
      <c r="C117" s="44" t="s">
        <v>144</v>
      </c>
      <c r="D117" s="54"/>
      <c r="E117" s="54"/>
      <c r="F117" s="43">
        <f t="shared" si="6"/>
        <v>0</v>
      </c>
    </row>
    <row r="118" spans="1:6" ht="15.75" x14ac:dyDescent="0.25">
      <c r="A118" s="23">
        <v>88</v>
      </c>
      <c r="B118" s="36" t="s">
        <v>145</v>
      </c>
      <c r="C118" s="44" t="s">
        <v>146</v>
      </c>
      <c r="D118" s="62">
        <v>690.3</v>
      </c>
      <c r="E118" s="62">
        <v>96.822999999999993</v>
      </c>
      <c r="F118" s="43">
        <f t="shared" si="6"/>
        <v>14.026220483847601</v>
      </c>
    </row>
    <row r="119" spans="1:6" ht="47.25" x14ac:dyDescent="0.25">
      <c r="A119" s="23">
        <v>89</v>
      </c>
      <c r="B119" s="36" t="s">
        <v>147</v>
      </c>
      <c r="C119" s="44" t="s">
        <v>148</v>
      </c>
      <c r="D119" s="54">
        <v>30</v>
      </c>
      <c r="E119" s="54">
        <v>0</v>
      </c>
      <c r="F119" s="43">
        <f t="shared" si="6"/>
        <v>0</v>
      </c>
    </row>
    <row r="120" spans="1:6" ht="15.75" x14ac:dyDescent="0.25">
      <c r="A120" s="23">
        <v>90</v>
      </c>
      <c r="B120" s="34" t="s">
        <v>149</v>
      </c>
      <c r="C120" s="38" t="s">
        <v>150</v>
      </c>
      <c r="D120" s="58">
        <f>D121+D122+D123+D124+D125+D126+D127+D128+D129+D130</f>
        <v>1033.5999999999999</v>
      </c>
      <c r="E120" s="58">
        <f>E121+E122+E123+E124+E125+E126+E127+E128+E129+E130</f>
        <v>742.88747999999998</v>
      </c>
      <c r="F120" s="43">
        <f t="shared" si="6"/>
        <v>71.873788699690408</v>
      </c>
    </row>
    <row r="121" spans="1:6" ht="15.75" x14ac:dyDescent="0.25">
      <c r="A121" s="23">
        <v>91</v>
      </c>
      <c r="B121" s="36" t="s">
        <v>151</v>
      </c>
      <c r="C121" s="37" t="s">
        <v>152</v>
      </c>
      <c r="D121" s="62"/>
      <c r="E121" s="62"/>
      <c r="F121" s="43">
        <f t="shared" si="6"/>
        <v>0</v>
      </c>
    </row>
    <row r="122" spans="1:6" ht="15.75" x14ac:dyDescent="0.25">
      <c r="A122" s="23">
        <v>92</v>
      </c>
      <c r="B122" s="36" t="s">
        <v>153</v>
      </c>
      <c r="C122" s="37" t="s">
        <v>154</v>
      </c>
      <c r="D122" s="54"/>
      <c r="E122" s="54"/>
      <c r="F122" s="43">
        <f t="shared" si="6"/>
        <v>0</v>
      </c>
    </row>
    <row r="123" spans="1:6" ht="15.75" x14ac:dyDescent="0.25">
      <c r="A123" s="23">
        <v>93</v>
      </c>
      <c r="B123" s="36" t="s">
        <v>155</v>
      </c>
      <c r="C123" s="37" t="s">
        <v>156</v>
      </c>
      <c r="D123" s="54"/>
      <c r="E123" s="54"/>
      <c r="F123" s="43">
        <f t="shared" si="6"/>
        <v>0</v>
      </c>
    </row>
    <row r="124" spans="1:6" ht="15.75" x14ac:dyDescent="0.25">
      <c r="A124" s="23">
        <v>94</v>
      </c>
      <c r="B124" s="36" t="s">
        <v>157</v>
      </c>
      <c r="C124" s="37" t="s">
        <v>158</v>
      </c>
      <c r="D124" s="54"/>
      <c r="E124" s="54"/>
      <c r="F124" s="43">
        <f t="shared" si="6"/>
        <v>0</v>
      </c>
    </row>
    <row r="125" spans="1:6" ht="15.75" x14ac:dyDescent="0.25">
      <c r="A125" s="23">
        <v>95</v>
      </c>
      <c r="B125" s="36" t="s">
        <v>159</v>
      </c>
      <c r="C125" s="37" t="s">
        <v>160</v>
      </c>
      <c r="D125" s="54"/>
      <c r="E125" s="54"/>
      <c r="F125" s="43">
        <f t="shared" si="6"/>
        <v>0</v>
      </c>
    </row>
    <row r="126" spans="1:6" ht="15.75" x14ac:dyDescent="0.25">
      <c r="A126" s="23">
        <v>96</v>
      </c>
      <c r="B126" s="36" t="s">
        <v>161</v>
      </c>
      <c r="C126" s="37" t="s">
        <v>162</v>
      </c>
      <c r="D126" s="54"/>
      <c r="E126" s="54"/>
      <c r="F126" s="43">
        <f t="shared" si="6"/>
        <v>0</v>
      </c>
    </row>
    <row r="127" spans="1:6" ht="15.75" x14ac:dyDescent="0.25">
      <c r="A127" s="23">
        <v>97</v>
      </c>
      <c r="B127" s="36" t="s">
        <v>163</v>
      </c>
      <c r="C127" s="37" t="s">
        <v>164</v>
      </c>
      <c r="D127" s="62"/>
      <c r="E127" s="62"/>
      <c r="F127" s="43">
        <f t="shared" si="6"/>
        <v>0</v>
      </c>
    </row>
    <row r="128" spans="1:6" ht="15.75" x14ac:dyDescent="0.25">
      <c r="A128" s="23">
        <v>98</v>
      </c>
      <c r="B128" s="36" t="s">
        <v>165</v>
      </c>
      <c r="C128" s="37" t="s">
        <v>247</v>
      </c>
      <c r="D128" s="62">
        <v>1033.5999999999999</v>
      </c>
      <c r="E128" s="62">
        <v>742.88747999999998</v>
      </c>
      <c r="F128" s="43">
        <f t="shared" si="6"/>
        <v>71.873788699690408</v>
      </c>
    </row>
    <row r="129" spans="1:6" ht="15.75" x14ac:dyDescent="0.25">
      <c r="A129" s="23">
        <v>99</v>
      </c>
      <c r="B129" s="36" t="s">
        <v>166</v>
      </c>
      <c r="C129" s="37" t="s">
        <v>167</v>
      </c>
      <c r="D129" s="54"/>
      <c r="E129" s="54"/>
      <c r="F129" s="43">
        <f t="shared" si="6"/>
        <v>0</v>
      </c>
    </row>
    <row r="130" spans="1:6" ht="31.5" x14ac:dyDescent="0.25">
      <c r="A130" s="23">
        <v>100</v>
      </c>
      <c r="B130" s="36" t="s">
        <v>168</v>
      </c>
      <c r="C130" s="37" t="s">
        <v>169</v>
      </c>
      <c r="D130" s="54"/>
      <c r="E130" s="54"/>
      <c r="F130" s="43">
        <f t="shared" si="6"/>
        <v>0</v>
      </c>
    </row>
    <row r="131" spans="1:6" ht="15.75" x14ac:dyDescent="0.25">
      <c r="A131" s="23">
        <v>101</v>
      </c>
      <c r="B131" s="34" t="s">
        <v>170</v>
      </c>
      <c r="C131" s="38" t="s">
        <v>171</v>
      </c>
      <c r="D131" s="58">
        <f>D132+D133+D134+D135</f>
        <v>3222.8159999999998</v>
      </c>
      <c r="E131" s="58">
        <f>E132+E133+E134+E135</f>
        <v>138.6</v>
      </c>
      <c r="F131" s="43">
        <f t="shared" si="6"/>
        <v>4.3005868160019061</v>
      </c>
    </row>
    <row r="132" spans="1:6" ht="15.75" x14ac:dyDescent="0.25">
      <c r="A132" s="23">
        <v>102</v>
      </c>
      <c r="B132" s="36" t="s">
        <v>172</v>
      </c>
      <c r="C132" s="37" t="s">
        <v>173</v>
      </c>
      <c r="D132" s="54"/>
      <c r="E132" s="54"/>
      <c r="F132" s="43">
        <f t="shared" si="6"/>
        <v>0</v>
      </c>
    </row>
    <row r="133" spans="1:6" ht="15.75" x14ac:dyDescent="0.25">
      <c r="A133" s="23">
        <v>103</v>
      </c>
      <c r="B133" s="36" t="s">
        <v>174</v>
      </c>
      <c r="C133" s="37" t="s">
        <v>175</v>
      </c>
      <c r="D133" s="54">
        <v>0</v>
      </c>
      <c r="E133" s="54">
        <v>0</v>
      </c>
      <c r="F133" s="43">
        <f t="shared" si="6"/>
        <v>0</v>
      </c>
    </row>
    <row r="134" spans="1:6" ht="15.75" x14ac:dyDescent="0.25">
      <c r="A134" s="23">
        <v>104</v>
      </c>
      <c r="B134" s="36" t="s">
        <v>176</v>
      </c>
      <c r="C134" s="37" t="s">
        <v>177</v>
      </c>
      <c r="D134" s="54">
        <v>3222.8159999999998</v>
      </c>
      <c r="E134" s="54">
        <v>138.6</v>
      </c>
      <c r="F134" s="43">
        <f t="shared" si="6"/>
        <v>4.3005868160019061</v>
      </c>
    </row>
    <row r="135" spans="1:6" ht="31.5" x14ac:dyDescent="0.25">
      <c r="A135" s="23">
        <v>105</v>
      </c>
      <c r="B135" s="36" t="s">
        <v>178</v>
      </c>
      <c r="C135" s="37" t="s">
        <v>179</v>
      </c>
      <c r="D135" s="54"/>
      <c r="E135" s="54">
        <v>0</v>
      </c>
      <c r="F135" s="43">
        <f t="shared" si="6"/>
        <v>0</v>
      </c>
    </row>
    <row r="136" spans="1:6" ht="15.75" x14ac:dyDescent="0.25">
      <c r="A136" s="23">
        <v>106</v>
      </c>
      <c r="B136" s="34" t="s">
        <v>180</v>
      </c>
      <c r="C136" s="38" t="s">
        <v>181</v>
      </c>
      <c r="D136" s="58">
        <v>0</v>
      </c>
      <c r="E136" s="58">
        <v>0</v>
      </c>
      <c r="F136" s="43">
        <f t="shared" si="6"/>
        <v>0</v>
      </c>
    </row>
    <row r="137" spans="1:6" ht="15.75" x14ac:dyDescent="0.25">
      <c r="A137" s="23">
        <v>107</v>
      </c>
      <c r="B137" s="34" t="s">
        <v>182</v>
      </c>
      <c r="C137" s="38" t="s">
        <v>183</v>
      </c>
      <c r="D137" s="58">
        <f>D138+D139+D140+D141+D142+D143+D144+D145</f>
        <v>0</v>
      </c>
      <c r="E137" s="58">
        <f>E138+E139+E140+E141+E142+E143+E144+E145</f>
        <v>0</v>
      </c>
      <c r="F137" s="43">
        <f t="shared" si="6"/>
        <v>0</v>
      </c>
    </row>
    <row r="138" spans="1:6" ht="15.75" x14ac:dyDescent="0.25">
      <c r="A138" s="23">
        <v>108</v>
      </c>
      <c r="B138" s="36" t="s">
        <v>184</v>
      </c>
      <c r="C138" s="37" t="s">
        <v>185</v>
      </c>
      <c r="D138" s="62"/>
      <c r="E138" s="62"/>
      <c r="F138" s="43">
        <f t="shared" si="6"/>
        <v>0</v>
      </c>
    </row>
    <row r="139" spans="1:6" ht="15.75" x14ac:dyDescent="0.25">
      <c r="A139" s="23">
        <v>109</v>
      </c>
      <c r="B139" s="36" t="s">
        <v>186</v>
      </c>
      <c r="C139" s="37" t="s">
        <v>187</v>
      </c>
      <c r="D139" s="63"/>
      <c r="E139" s="63"/>
      <c r="F139" s="43">
        <f t="shared" si="6"/>
        <v>0</v>
      </c>
    </row>
    <row r="140" spans="1:6" ht="15.75" x14ac:dyDescent="0.25">
      <c r="A140" s="23">
        <v>110</v>
      </c>
      <c r="B140" s="36" t="s">
        <v>188</v>
      </c>
      <c r="C140" s="37" t="s">
        <v>189</v>
      </c>
      <c r="D140" s="63"/>
      <c r="E140" s="63"/>
      <c r="F140" s="43">
        <f t="shared" si="6"/>
        <v>0</v>
      </c>
    </row>
    <row r="141" spans="1:6" ht="15.75" x14ac:dyDescent="0.25">
      <c r="A141" s="23">
        <v>111</v>
      </c>
      <c r="B141" s="36" t="s">
        <v>190</v>
      </c>
      <c r="C141" s="37" t="s">
        <v>191</v>
      </c>
      <c r="D141" s="63"/>
      <c r="E141" s="63"/>
      <c r="F141" s="43">
        <f t="shared" si="6"/>
        <v>0</v>
      </c>
    </row>
    <row r="142" spans="1:6" ht="31.5" x14ac:dyDescent="0.25">
      <c r="A142" s="23">
        <v>112</v>
      </c>
      <c r="B142" s="36" t="s">
        <v>192</v>
      </c>
      <c r="C142" s="37" t="s">
        <v>193</v>
      </c>
      <c r="D142" s="63">
        <v>0</v>
      </c>
      <c r="E142" s="63">
        <v>0</v>
      </c>
      <c r="F142" s="43">
        <f t="shared" si="6"/>
        <v>0</v>
      </c>
    </row>
    <row r="143" spans="1:6" ht="31.5" x14ac:dyDescent="0.25">
      <c r="A143" s="23">
        <v>113</v>
      </c>
      <c r="B143" s="36" t="s">
        <v>194</v>
      </c>
      <c r="C143" s="37" t="s">
        <v>195</v>
      </c>
      <c r="D143" s="54"/>
      <c r="E143" s="54"/>
      <c r="F143" s="43">
        <f t="shared" si="6"/>
        <v>0</v>
      </c>
    </row>
    <row r="144" spans="1:6" ht="15.75" x14ac:dyDescent="0.25">
      <c r="A144" s="23">
        <v>114</v>
      </c>
      <c r="B144" s="36" t="s">
        <v>196</v>
      </c>
      <c r="C144" s="37" t="s">
        <v>197</v>
      </c>
      <c r="D144" s="54"/>
      <c r="E144" s="54"/>
      <c r="F144" s="43">
        <f t="shared" si="6"/>
        <v>0</v>
      </c>
    </row>
    <row r="145" spans="1:6" ht="15.75" x14ac:dyDescent="0.25">
      <c r="A145" s="23">
        <v>115</v>
      </c>
      <c r="B145" s="36" t="s">
        <v>198</v>
      </c>
      <c r="C145" s="37" t="s">
        <v>199</v>
      </c>
      <c r="D145" s="60"/>
      <c r="E145" s="60"/>
      <c r="F145" s="43">
        <f t="shared" si="6"/>
        <v>0</v>
      </c>
    </row>
    <row r="146" spans="1:6" ht="31.5" x14ac:dyDescent="0.25">
      <c r="A146" s="23">
        <v>116</v>
      </c>
      <c r="B146" s="34" t="s">
        <v>200</v>
      </c>
      <c r="C146" s="38" t="s">
        <v>201</v>
      </c>
      <c r="D146" s="58">
        <f>D147+D148+D149</f>
        <v>2464.0859999999998</v>
      </c>
      <c r="E146" s="58">
        <f>E147+E148+E149</f>
        <v>614.55737999999997</v>
      </c>
      <c r="F146" s="43">
        <f t="shared" si="6"/>
        <v>24.940581619310365</v>
      </c>
    </row>
    <row r="147" spans="1:6" ht="15.75" x14ac:dyDescent="0.25">
      <c r="A147" s="23">
        <v>117</v>
      </c>
      <c r="B147" s="36" t="s">
        <v>202</v>
      </c>
      <c r="C147" s="37" t="s">
        <v>203</v>
      </c>
      <c r="D147" s="54">
        <v>2464.0859999999998</v>
      </c>
      <c r="E147" s="54">
        <v>614.55737999999997</v>
      </c>
      <c r="F147" s="43">
        <f t="shared" si="6"/>
        <v>24.940581619310365</v>
      </c>
    </row>
    <row r="148" spans="1:6" ht="15.75" x14ac:dyDescent="0.25">
      <c r="A148" s="23">
        <v>118</v>
      </c>
      <c r="B148" s="36" t="s">
        <v>204</v>
      </c>
      <c r="C148" s="37" t="s">
        <v>205</v>
      </c>
      <c r="D148" s="54"/>
      <c r="E148" s="54"/>
      <c r="F148" s="43">
        <f t="shared" si="6"/>
        <v>0</v>
      </c>
    </row>
    <row r="149" spans="1:6" ht="33" customHeight="1" x14ac:dyDescent="0.25">
      <c r="A149" s="23">
        <v>119</v>
      </c>
      <c r="B149" s="36" t="s">
        <v>206</v>
      </c>
      <c r="C149" s="37" t="s">
        <v>207</v>
      </c>
      <c r="D149" s="60"/>
      <c r="E149" s="60"/>
      <c r="F149" s="43">
        <f t="shared" si="6"/>
        <v>0</v>
      </c>
    </row>
    <row r="150" spans="1:6" ht="15.75" x14ac:dyDescent="0.25">
      <c r="A150" s="23">
        <v>120</v>
      </c>
      <c r="B150" s="34" t="s">
        <v>208</v>
      </c>
      <c r="C150" s="38" t="s">
        <v>248</v>
      </c>
      <c r="D150" s="58">
        <f>D151+D152+D153+D154+D155+D156+D157+D158</f>
        <v>0</v>
      </c>
      <c r="E150" s="58">
        <f>E151+E152+E153+E154+E155+E156+E157+E158</f>
        <v>0</v>
      </c>
      <c r="F150" s="43">
        <f t="shared" si="6"/>
        <v>0</v>
      </c>
    </row>
    <row r="151" spans="1:6" ht="15.75" x14ac:dyDescent="0.25">
      <c r="A151" s="23">
        <v>121</v>
      </c>
      <c r="B151" s="36" t="s">
        <v>209</v>
      </c>
      <c r="C151" s="37" t="s">
        <v>210</v>
      </c>
      <c r="D151" s="54"/>
      <c r="E151" s="54"/>
      <c r="F151" s="43">
        <f t="shared" si="6"/>
        <v>0</v>
      </c>
    </row>
    <row r="152" spans="1:6" ht="15.75" x14ac:dyDescent="0.25">
      <c r="A152" s="23">
        <v>122</v>
      </c>
      <c r="B152" s="36" t="s">
        <v>211</v>
      </c>
      <c r="C152" s="37" t="s">
        <v>212</v>
      </c>
      <c r="D152" s="54"/>
      <c r="E152" s="54"/>
      <c r="F152" s="43">
        <f t="shared" si="6"/>
        <v>0</v>
      </c>
    </row>
    <row r="153" spans="1:6" ht="31.5" x14ac:dyDescent="0.25">
      <c r="A153" s="23">
        <v>123</v>
      </c>
      <c r="B153" s="36" t="s">
        <v>213</v>
      </c>
      <c r="C153" s="37" t="s">
        <v>214</v>
      </c>
      <c r="D153" s="54"/>
      <c r="E153" s="54"/>
      <c r="F153" s="43">
        <f t="shared" si="6"/>
        <v>0</v>
      </c>
    </row>
    <row r="154" spans="1:6" ht="15.75" x14ac:dyDescent="0.25">
      <c r="A154" s="23">
        <v>124</v>
      </c>
      <c r="B154" s="36" t="s">
        <v>215</v>
      </c>
      <c r="C154" s="37" t="s">
        <v>216</v>
      </c>
      <c r="D154" s="54"/>
      <c r="E154" s="54"/>
      <c r="F154" s="43">
        <f t="shared" si="6"/>
        <v>0</v>
      </c>
    </row>
    <row r="155" spans="1:6" ht="15.75" x14ac:dyDescent="0.25">
      <c r="A155" s="23">
        <v>125</v>
      </c>
      <c r="B155" s="36" t="s">
        <v>217</v>
      </c>
      <c r="C155" s="37" t="s">
        <v>218</v>
      </c>
      <c r="D155" s="54"/>
      <c r="E155" s="54"/>
      <c r="F155" s="43">
        <f t="shared" si="6"/>
        <v>0</v>
      </c>
    </row>
    <row r="156" spans="1:6" ht="47.25" x14ac:dyDescent="0.25">
      <c r="A156" s="23">
        <v>126</v>
      </c>
      <c r="B156" s="36" t="s">
        <v>219</v>
      </c>
      <c r="C156" s="37" t="s">
        <v>220</v>
      </c>
      <c r="D156" s="54"/>
      <c r="E156" s="54"/>
      <c r="F156" s="43">
        <f t="shared" si="6"/>
        <v>0</v>
      </c>
    </row>
    <row r="157" spans="1:6" ht="15.75" x14ac:dyDescent="0.25">
      <c r="A157" s="23">
        <v>127</v>
      </c>
      <c r="B157" s="36" t="s">
        <v>221</v>
      </c>
      <c r="C157" s="37" t="s">
        <v>222</v>
      </c>
      <c r="D157" s="54"/>
      <c r="E157" s="54"/>
      <c r="F157" s="43">
        <f t="shared" si="6"/>
        <v>0</v>
      </c>
    </row>
    <row r="158" spans="1:6" ht="15.75" x14ac:dyDescent="0.25">
      <c r="A158" s="23">
        <v>128</v>
      </c>
      <c r="B158" s="36" t="s">
        <v>249</v>
      </c>
      <c r="C158" s="37" t="s">
        <v>250</v>
      </c>
      <c r="D158" s="60"/>
      <c r="E158" s="60"/>
      <c r="F158" s="43">
        <f t="shared" si="6"/>
        <v>0</v>
      </c>
    </row>
    <row r="159" spans="1:6" ht="15.75" x14ac:dyDescent="0.25">
      <c r="A159" s="23">
        <v>129</v>
      </c>
      <c r="B159" s="34" t="s">
        <v>8</v>
      </c>
      <c r="C159" s="38" t="s">
        <v>223</v>
      </c>
      <c r="D159" s="58">
        <f>D160+D161+D162+D163+D164</f>
        <v>267.5</v>
      </c>
      <c r="E159" s="58">
        <f>E160+E161+E162+E163+E164</f>
        <v>40.30377</v>
      </c>
      <c r="F159" s="43">
        <f t="shared" si="6"/>
        <v>15.066829906542056</v>
      </c>
    </row>
    <row r="160" spans="1:6" ht="15.75" x14ac:dyDescent="0.25">
      <c r="A160" s="23">
        <v>130</v>
      </c>
      <c r="B160" s="36" t="s">
        <v>224</v>
      </c>
      <c r="C160" s="37" t="s">
        <v>225</v>
      </c>
      <c r="D160" s="54">
        <v>267.5</v>
      </c>
      <c r="E160" s="54">
        <v>40.30377</v>
      </c>
      <c r="F160" s="43">
        <f t="shared" si="6"/>
        <v>15.066829906542056</v>
      </c>
    </row>
    <row r="161" spans="1:6" ht="15.75" x14ac:dyDescent="0.25">
      <c r="A161" s="23">
        <v>131</v>
      </c>
      <c r="B161" s="36" t="s">
        <v>226</v>
      </c>
      <c r="C161" s="37" t="s">
        <v>227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132</v>
      </c>
      <c r="B162" s="36" t="s">
        <v>228</v>
      </c>
      <c r="C162" s="37" t="s">
        <v>229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133</v>
      </c>
      <c r="B163" s="36" t="s">
        <v>230</v>
      </c>
      <c r="C163" s="37" t="s">
        <v>231</v>
      </c>
      <c r="D163" s="54"/>
      <c r="E163" s="54"/>
      <c r="F163" s="43">
        <f>IF(D163&gt;0,E163/D163*100,)</f>
        <v>0</v>
      </c>
    </row>
    <row r="164" spans="1:6" ht="31.5" x14ac:dyDescent="0.25">
      <c r="A164" s="23">
        <v>134</v>
      </c>
      <c r="B164" s="36" t="s">
        <v>232</v>
      </c>
      <c r="C164" s="37" t="s">
        <v>233</v>
      </c>
      <c r="D164" s="60"/>
      <c r="E164" s="60"/>
      <c r="F164" s="43">
        <f>IF(D164&gt;0,E164/D164*100,)</f>
        <v>0</v>
      </c>
    </row>
    <row r="165" spans="1:6" ht="15.75" x14ac:dyDescent="0.25">
      <c r="A165" s="23">
        <v>135</v>
      </c>
      <c r="B165" s="34" t="s">
        <v>234</v>
      </c>
      <c r="C165" s="38" t="s">
        <v>273</v>
      </c>
      <c r="D165" s="64">
        <f>D166+D167+D170+D168+D169</f>
        <v>0</v>
      </c>
      <c r="E165" s="64">
        <f>E166+E167+E170+E168+E169</f>
        <v>0</v>
      </c>
      <c r="F165" s="43">
        <f t="shared" ref="F165:F175" si="7">IF(D165&gt;0,E165/D165*100,)</f>
        <v>0</v>
      </c>
    </row>
    <row r="166" spans="1:6" ht="15.75" x14ac:dyDescent="0.25">
      <c r="A166" s="23">
        <v>136</v>
      </c>
      <c r="B166" s="36" t="s">
        <v>235</v>
      </c>
      <c r="C166" s="37" t="s">
        <v>274</v>
      </c>
      <c r="D166" s="60"/>
      <c r="E166" s="60"/>
      <c r="F166" s="43">
        <f t="shared" si="7"/>
        <v>0</v>
      </c>
    </row>
    <row r="167" spans="1:6" ht="15.75" x14ac:dyDescent="0.25">
      <c r="A167" s="23">
        <v>137</v>
      </c>
      <c r="B167" s="36" t="s">
        <v>237</v>
      </c>
      <c r="C167" s="37" t="s">
        <v>251</v>
      </c>
      <c r="D167" s="60"/>
      <c r="E167" s="60"/>
      <c r="F167" s="43">
        <f t="shared" si="7"/>
        <v>0</v>
      </c>
    </row>
    <row r="168" spans="1:6" ht="15.75" x14ac:dyDescent="0.25">
      <c r="A168" s="23">
        <v>138</v>
      </c>
      <c r="B168" s="36" t="s">
        <v>271</v>
      </c>
      <c r="C168" s="37" t="s">
        <v>272</v>
      </c>
      <c r="D168" s="60"/>
      <c r="E168" s="60"/>
      <c r="F168" s="43">
        <f t="shared" si="7"/>
        <v>0</v>
      </c>
    </row>
    <row r="169" spans="1:6" ht="31.5" x14ac:dyDescent="0.25">
      <c r="A169" s="23">
        <v>139</v>
      </c>
      <c r="B169" s="36" t="s">
        <v>281</v>
      </c>
      <c r="C169" s="37" t="s">
        <v>282</v>
      </c>
      <c r="D169" s="60"/>
      <c r="E169" s="60"/>
      <c r="F169" s="43">
        <f t="shared" si="7"/>
        <v>0</v>
      </c>
    </row>
    <row r="170" spans="1:6" ht="31.5" x14ac:dyDescent="0.25">
      <c r="A170" s="23">
        <v>140</v>
      </c>
      <c r="B170" s="36" t="s">
        <v>252</v>
      </c>
      <c r="C170" s="37" t="s">
        <v>253</v>
      </c>
      <c r="D170" s="60"/>
      <c r="E170" s="60"/>
      <c r="F170" s="43">
        <f t="shared" si="7"/>
        <v>0</v>
      </c>
    </row>
    <row r="171" spans="1:6" ht="15.75" x14ac:dyDescent="0.25">
      <c r="A171" s="23">
        <v>141</v>
      </c>
      <c r="B171" s="34" t="s">
        <v>254</v>
      </c>
      <c r="C171" s="38" t="s">
        <v>255</v>
      </c>
      <c r="D171" s="64">
        <f>D172+D173+D174</f>
        <v>0</v>
      </c>
      <c r="E171" s="64">
        <f>E172+E173+E174</f>
        <v>0</v>
      </c>
      <c r="F171" s="43">
        <f t="shared" si="7"/>
        <v>0</v>
      </c>
    </row>
    <row r="172" spans="1:6" ht="15.75" x14ac:dyDescent="0.25">
      <c r="A172" s="23">
        <v>142</v>
      </c>
      <c r="B172" s="36" t="s">
        <v>256</v>
      </c>
      <c r="C172" s="37" t="s">
        <v>257</v>
      </c>
      <c r="D172" s="60"/>
      <c r="E172" s="60"/>
      <c r="F172" s="43">
        <f t="shared" si="7"/>
        <v>0</v>
      </c>
    </row>
    <row r="173" spans="1:6" ht="15.75" x14ac:dyDescent="0.25">
      <c r="A173" s="23">
        <v>143</v>
      </c>
      <c r="B173" s="36" t="s">
        <v>258</v>
      </c>
      <c r="C173" s="37" t="s">
        <v>259</v>
      </c>
      <c r="D173" s="60"/>
      <c r="E173" s="60"/>
      <c r="F173" s="43">
        <f t="shared" si="7"/>
        <v>0</v>
      </c>
    </row>
    <row r="174" spans="1:6" ht="31.5" x14ac:dyDescent="0.25">
      <c r="A174" s="23">
        <v>144</v>
      </c>
      <c r="B174" s="36" t="s">
        <v>260</v>
      </c>
      <c r="C174" s="37" t="s">
        <v>261</v>
      </c>
      <c r="D174" s="60"/>
      <c r="E174" s="60"/>
      <c r="F174" s="43">
        <f t="shared" si="7"/>
        <v>0</v>
      </c>
    </row>
    <row r="175" spans="1:6" ht="31.5" x14ac:dyDescent="0.25">
      <c r="A175" s="23">
        <v>145</v>
      </c>
      <c r="B175" s="34" t="s">
        <v>262</v>
      </c>
      <c r="C175" s="38" t="s">
        <v>263</v>
      </c>
      <c r="D175" s="59"/>
      <c r="E175" s="59"/>
      <c r="F175" s="43">
        <f t="shared" si="7"/>
        <v>0</v>
      </c>
    </row>
    <row r="176" spans="1:6" ht="47.25" x14ac:dyDescent="0.25">
      <c r="A176" s="23">
        <v>146</v>
      </c>
      <c r="B176" s="34" t="s">
        <v>264</v>
      </c>
      <c r="C176" s="38" t="s">
        <v>283</v>
      </c>
      <c r="D176" s="58">
        <f>D177+D178+D179</f>
        <v>0</v>
      </c>
      <c r="E176" s="58">
        <f>E177+E178+E179</f>
        <v>0</v>
      </c>
      <c r="F176" s="43">
        <f t="shared" ref="F176:F181" si="8">IF(D176&gt;0,E176/D176*100,)</f>
        <v>0</v>
      </c>
    </row>
    <row r="177" spans="1:6" ht="31.5" x14ac:dyDescent="0.25">
      <c r="A177" s="23">
        <v>147</v>
      </c>
      <c r="B177" s="36" t="s">
        <v>265</v>
      </c>
      <c r="C177" s="37" t="s">
        <v>236</v>
      </c>
      <c r="D177" s="54"/>
      <c r="E177" s="54"/>
      <c r="F177" s="43">
        <f t="shared" si="8"/>
        <v>0</v>
      </c>
    </row>
    <row r="178" spans="1:6" ht="15.75" x14ac:dyDescent="0.25">
      <c r="A178" s="23">
        <v>148</v>
      </c>
      <c r="B178" s="36" t="s">
        <v>267</v>
      </c>
      <c r="C178" s="37" t="s">
        <v>266</v>
      </c>
      <c r="D178" s="54"/>
      <c r="E178" s="54"/>
      <c r="F178" s="43">
        <f t="shared" si="8"/>
        <v>0</v>
      </c>
    </row>
    <row r="179" spans="1:6" ht="66" customHeight="1" x14ac:dyDescent="0.25">
      <c r="A179" s="23">
        <v>149</v>
      </c>
      <c r="B179" s="36" t="s">
        <v>268</v>
      </c>
      <c r="C179" s="45" t="s">
        <v>284</v>
      </c>
      <c r="D179" s="54"/>
      <c r="E179" s="54"/>
      <c r="F179" s="43">
        <f t="shared" si="8"/>
        <v>0</v>
      </c>
    </row>
    <row r="180" spans="1:6" ht="31.5" x14ac:dyDescent="0.25">
      <c r="A180" s="23">
        <v>150</v>
      </c>
      <c r="B180" s="34" t="s">
        <v>238</v>
      </c>
      <c r="C180" s="38" t="s">
        <v>239</v>
      </c>
      <c r="D180" s="58">
        <f>D98-D181</f>
        <v>0</v>
      </c>
      <c r="E180" s="58">
        <f>E98-E181</f>
        <v>-53.322840000000269</v>
      </c>
      <c r="F180" s="43">
        <f t="shared" si="8"/>
        <v>0</v>
      </c>
    </row>
    <row r="181" spans="1:6" ht="15.75" x14ac:dyDescent="0.25">
      <c r="A181" s="23">
        <v>151</v>
      </c>
      <c r="B181" s="34" t="s">
        <v>240</v>
      </c>
      <c r="C181" s="38" t="s">
        <v>241</v>
      </c>
      <c r="D181" s="58">
        <f>D100+D111+D114+D120+D131+D136+D137+D146+D150+D159+D176+D175+D171+D165</f>
        <v>11865.7</v>
      </c>
      <c r="E181" s="58">
        <f>E100+E111+E114+E120+E131+E136+E137+E146+E150+E159+E176+E175+E171+E165</f>
        <v>2799.3193800000004</v>
      </c>
      <c r="F181" s="43">
        <f t="shared" si="8"/>
        <v>23.591691851302496</v>
      </c>
    </row>
    <row r="185" spans="1:6" x14ac:dyDescent="0.2">
      <c r="A185" s="65"/>
      <c r="B185" s="66"/>
      <c r="C185" s="67"/>
    </row>
    <row r="186" spans="1:6" x14ac:dyDescent="0.2">
      <c r="A186" s="80" t="s">
        <v>290</v>
      </c>
      <c r="B186" s="80"/>
      <c r="C186" s="80"/>
    </row>
    <row r="187" spans="1:6" x14ac:dyDescent="0.2">
      <c r="A187" s="68" t="s">
        <v>309</v>
      </c>
      <c r="B187" s="68"/>
      <c r="C187" s="68"/>
      <c r="D187" s="74" t="s">
        <v>319</v>
      </c>
    </row>
  </sheetData>
  <mergeCells count="22">
    <mergeCell ref="C6:F6"/>
    <mergeCell ref="C8:F8"/>
    <mergeCell ref="B64:C64"/>
    <mergeCell ref="B84:C84"/>
    <mergeCell ref="E1:F1"/>
    <mergeCell ref="E2:F2"/>
    <mergeCell ref="E3:F3"/>
    <mergeCell ref="E4:F4"/>
    <mergeCell ref="B35:C35"/>
    <mergeCell ref="B72:C72"/>
    <mergeCell ref="B68:C68"/>
    <mergeCell ref="C5:F5"/>
    <mergeCell ref="B76:C76"/>
    <mergeCell ref="B59:C59"/>
    <mergeCell ref="A10:F10"/>
    <mergeCell ref="B14:C14"/>
    <mergeCell ref="A186:C186"/>
    <mergeCell ref="A99:F99"/>
    <mergeCell ref="B61:C61"/>
    <mergeCell ref="B79:C79"/>
    <mergeCell ref="B48:C48"/>
    <mergeCell ref="B54:C54"/>
  </mergeCells>
  <phoneticPr fontId="19" type="noConversion"/>
  <pageMargins left="0.39370078740157483" right="0.2" top="0.23622047244094491" bottom="0.27559055118110237" header="0.51181102362204722" footer="0.51181102362204722"/>
  <pageSetup paperSize="9" scale="64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Надежда</cp:lastModifiedBy>
  <cp:lastPrinted>2019-06-21T05:02:01Z</cp:lastPrinted>
  <dcterms:created xsi:type="dcterms:W3CDTF">2009-03-17T06:05:17Z</dcterms:created>
  <dcterms:modified xsi:type="dcterms:W3CDTF">2019-06-24T18:38:43Z</dcterms:modified>
</cp:coreProperties>
</file>