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0" yWindow="0" windowWidth="20490" windowHeight="7755"/>
  </bookViews>
  <sheets>
    <sheet name="ЗФ" sheetId="1" r:id="rId1"/>
  </sheets>
  <calcPr calcId="152511"/>
</workbook>
</file>

<file path=xl/calcChain.xml><?xml version="1.0" encoding="utf-8"?>
<calcChain xmlns="http://schemas.openxmlformats.org/spreadsheetml/2006/main">
  <c r="E21" i="1" l="1"/>
  <c r="E11" i="1"/>
  <c r="F16" i="1"/>
  <c r="E57" i="1"/>
  <c r="D57" i="1"/>
  <c r="F57" i="1" s="1"/>
  <c r="D11" i="1"/>
  <c r="F11" i="1" s="1"/>
  <c r="E158" i="1"/>
  <c r="E119" i="1"/>
  <c r="E130" i="1"/>
  <c r="F130" i="1" s="1"/>
  <c r="D130" i="1"/>
  <c r="F77" i="1"/>
  <c r="D119" i="1"/>
  <c r="F119" i="1" s="1"/>
  <c r="E70" i="1"/>
  <c r="F14" i="1"/>
  <c r="F15" i="1"/>
  <c r="D99" i="1"/>
  <c r="D52" i="1"/>
  <c r="F52" i="1"/>
  <c r="D70" i="1"/>
  <c r="F70" i="1" s="1"/>
  <c r="A79" i="1"/>
  <c r="A80" i="1"/>
  <c r="A81" i="1"/>
  <c r="A82" i="1"/>
  <c r="A84" i="1" s="1"/>
  <c r="A85" i="1" s="1"/>
  <c r="A86" i="1" s="1"/>
  <c r="A87" i="1" s="1"/>
  <c r="A88" i="1" s="1"/>
  <c r="A89" i="1" s="1"/>
  <c r="A90" i="1" s="1"/>
  <c r="A91" i="1" s="1"/>
  <c r="A93" i="1"/>
  <c r="A70" i="1"/>
  <c r="A72" i="1"/>
  <c r="A73" i="1"/>
  <c r="A74" i="1" s="1"/>
  <c r="A56" i="1"/>
  <c r="A57" i="1"/>
  <c r="A59" i="1"/>
  <c r="A12" i="1"/>
  <c r="A13" i="1"/>
  <c r="A15" i="1"/>
  <c r="A21" i="1"/>
  <c r="A22" i="1" s="1"/>
  <c r="A23" i="1" s="1"/>
  <c r="A26" i="1"/>
  <c r="A27" i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  <c r="A49" i="1" s="1"/>
  <c r="A50" i="1" s="1"/>
  <c r="A51" i="1" s="1"/>
  <c r="A52" i="1" s="1"/>
  <c r="A54" i="1" s="1"/>
  <c r="F68" i="1"/>
  <c r="F66" i="1"/>
  <c r="F65" i="1"/>
  <c r="F64" i="1"/>
  <c r="F62" i="1"/>
  <c r="F61" i="1"/>
  <c r="F177" i="1"/>
  <c r="F178" i="1"/>
  <c r="F115" i="1"/>
  <c r="F168" i="1"/>
  <c r="E164" i="1"/>
  <c r="D164" i="1"/>
  <c r="E113" i="1"/>
  <c r="D113" i="1"/>
  <c r="F174" i="1"/>
  <c r="F173" i="1"/>
  <c r="F172" i="1"/>
  <c r="F171" i="1"/>
  <c r="D170" i="1"/>
  <c r="F170" i="1"/>
  <c r="E170" i="1"/>
  <c r="F169" i="1"/>
  <c r="F167" i="1"/>
  <c r="F166" i="1"/>
  <c r="F165" i="1"/>
  <c r="D136" i="1"/>
  <c r="E99" i="1"/>
  <c r="E136" i="1"/>
  <c r="E145" i="1"/>
  <c r="D145" i="1"/>
  <c r="E149" i="1"/>
  <c r="E175" i="1"/>
  <c r="E110" i="1"/>
  <c r="D110" i="1"/>
  <c r="D180" i="1" s="1"/>
  <c r="F110" i="1"/>
  <c r="D149" i="1"/>
  <c r="F149" i="1" s="1"/>
  <c r="D158" i="1"/>
  <c r="F158" i="1"/>
  <c r="D175" i="1"/>
  <c r="F175" i="1" s="1"/>
  <c r="F176" i="1"/>
  <c r="F163" i="1"/>
  <c r="F162" i="1"/>
  <c r="F161" i="1"/>
  <c r="F160" i="1"/>
  <c r="F159" i="1"/>
  <c r="F157" i="1"/>
  <c r="F156" i="1"/>
  <c r="F155" i="1"/>
  <c r="F154" i="1"/>
  <c r="F153" i="1"/>
  <c r="F152" i="1"/>
  <c r="F151" i="1"/>
  <c r="F150" i="1"/>
  <c r="F148" i="1"/>
  <c r="F147" i="1"/>
  <c r="F146" i="1"/>
  <c r="F144" i="1"/>
  <c r="F143" i="1"/>
  <c r="F142" i="1"/>
  <c r="F141" i="1"/>
  <c r="F140" i="1"/>
  <c r="F139" i="1"/>
  <c r="F138" i="1"/>
  <c r="F137" i="1"/>
  <c r="F135" i="1"/>
  <c r="F134" i="1"/>
  <c r="F133" i="1"/>
  <c r="F132" i="1"/>
  <c r="F131" i="1"/>
  <c r="F129" i="1"/>
  <c r="F128" i="1"/>
  <c r="F127" i="1"/>
  <c r="F126" i="1"/>
  <c r="F125" i="1"/>
  <c r="F124" i="1"/>
  <c r="F123" i="1"/>
  <c r="F122" i="1"/>
  <c r="F121" i="1"/>
  <c r="F120" i="1"/>
  <c r="F118" i="1"/>
  <c r="F117" i="1"/>
  <c r="F116" i="1"/>
  <c r="F114" i="1"/>
  <c r="F112" i="1"/>
  <c r="F111" i="1"/>
  <c r="F109" i="1"/>
  <c r="F108" i="1"/>
  <c r="F107" i="1"/>
  <c r="F106" i="1"/>
  <c r="F105" i="1"/>
  <c r="F104" i="1"/>
  <c r="F102" i="1"/>
  <c r="F101" i="1"/>
  <c r="F100" i="1"/>
  <c r="F96" i="1"/>
  <c r="F93" i="1"/>
  <c r="F92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4" i="1"/>
  <c r="F75" i="1"/>
  <c r="F73" i="1"/>
  <c r="F72" i="1"/>
  <c r="F71" i="1"/>
  <c r="F69" i="1"/>
  <c r="F54" i="1"/>
  <c r="F53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  <c r="F22" i="1"/>
  <c r="F21" i="1"/>
  <c r="F13" i="1"/>
  <c r="F12" i="1"/>
  <c r="F136" i="1"/>
  <c r="F46" i="1"/>
  <c r="F59" i="1"/>
  <c r="F164" i="1"/>
  <c r="F145" i="1"/>
  <c r="F113" i="1"/>
  <c r="F99" i="1"/>
  <c r="E56" i="1"/>
  <c r="E55" i="1" s="1"/>
  <c r="E97" i="1" s="1"/>
  <c r="E180" i="1" l="1"/>
  <c r="E179" i="1" s="1"/>
  <c r="D56" i="1"/>
  <c r="D55" i="1" l="1"/>
  <c r="F56" i="1"/>
  <c r="F180" i="1"/>
  <c r="D97" i="1" l="1"/>
  <c r="F55" i="1"/>
  <c r="F97" i="1" l="1"/>
  <c r="D179" i="1"/>
  <c r="F179" i="1" s="1"/>
</calcChain>
</file>

<file path=xl/sharedStrings.xml><?xml version="1.0" encoding="utf-8"?>
<sst xmlns="http://schemas.openxmlformats.org/spreadsheetml/2006/main" count="334" uniqueCount="322">
  <si>
    <t>(тыс.рублей)</t>
  </si>
  <si>
    <t>№ п/п</t>
  </si>
  <si>
    <t>Код</t>
  </si>
  <si>
    <t>Наименование показателя</t>
  </si>
  <si>
    <t>Утвержденный бюджет с учетом внесенных изменений</t>
  </si>
  <si>
    <t xml:space="preserve">Исполнение  </t>
  </si>
  <si>
    <t>%   исполнения</t>
  </si>
  <si>
    <t>I. ДОХОДЫ</t>
  </si>
  <si>
    <t>00010000000000000000</t>
  </si>
  <si>
    <t>НАЛОГОВЫЕ И НЕНАЛОГОВЫЕ ДОХОДЫ</t>
  </si>
  <si>
    <t>00010101000000000110</t>
  </si>
  <si>
    <t>Налог на прибыль организаций</t>
  </si>
  <si>
    <t>00010102000010000110</t>
  </si>
  <si>
    <t>Налог на доходы физических лиц</t>
  </si>
  <si>
    <t xml:space="preserve">                                           в том числе</t>
  </si>
  <si>
    <t>по дополнительному нормативу отчислений</t>
  </si>
  <si>
    <t>00010503000010000110</t>
  </si>
  <si>
    <t>Единый сельскохозяйственный налог</t>
  </si>
  <si>
    <t>00010601000000000110</t>
  </si>
  <si>
    <t>Налог на имущество физических лиц</t>
  </si>
  <si>
    <t>00010604011020000110</t>
  </si>
  <si>
    <t>Транспортный налог с организаций</t>
  </si>
  <si>
    <t>00010604012020000110</t>
  </si>
  <si>
    <t>Транспортный налог с физических лиц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</si>
  <si>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</si>
  <si>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</si>
  <si>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00010700000000000000</t>
  </si>
  <si>
    <t>НАЛОГИ, СБОРЫ И РЕГУЛЯРНЫЕ ПЛАТЕЖИ ЗА ПОЛЬЗОВАНИЕ ПРИРОДНЫМИ РЕСУРСАМИ</t>
  </si>
  <si>
    <t>00010800000000000000</t>
  </si>
  <si>
    <t>ГОСУДАРСТВЕННАЯ ПОШЛИНА</t>
  </si>
  <si>
    <t>00010900000000000000</t>
  </si>
  <si>
    <t>ЗАДОЛЖЕННОСТЬ И ПЕРЕРАСЧЕТЫ ПО ОТМЕНЕННЫМ НАЛОГАМ, СБОРАМ И ИНЫМ ОБЯЗАТЕЛЬНЫМ ПЛАТЕЖАМ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</si>
  <si>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</si>
  <si>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</si>
  <si>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</si>
  <si>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образованиям</t>
  </si>
  <si>
    <t>00011103000000000120</t>
  </si>
  <si>
    <t>Проценты, полученные от предоставления бюджетных кредитов внутри страны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</si>
  <si>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</si>
  <si>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</si>
  <si>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</si>
  <si>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00011105030000000120</t>
  </si>
  <si>
    <t>00011107000000000120</t>
  </si>
  <si>
    <t>Платежи от государственных и муниципальных унитарных предприятий</t>
  </si>
  <si>
    <t>00011108000000000120</t>
  </si>
  <si>
    <t>Средства, получаемые от передачи имущества, находящегося в государственной и муниципальной собственности, в залог, в доверительное управление</t>
  </si>
  <si>
    <t>00011109030000000120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</si>
  <si>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</si>
  <si>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00011109040000000120</t>
  </si>
  <si>
    <t>Прочие поступления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</si>
  <si>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</si>
  <si>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</si>
  <si>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</si>
  <si>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</si>
  <si>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</si>
  <si>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</si>
  <si>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00011406010000000430</t>
  </si>
  <si>
    <t xml:space="preserve"> Доходы от продажи земельных участков, государственная собственность на которые не разграничена</t>
  </si>
  <si>
    <t>00011406020000000430</t>
  </si>
  <si>
    <t>00011500000000000000</t>
  </si>
  <si>
    <t>АДМИНИСТРАТИВНЫЕ ПЛАТЕЖИ И СБОРЫ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</si>
  <si>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</si>
  <si>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</si>
  <si>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</si>
  <si>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</si>
  <si>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</si>
  <si>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</si>
  <si>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</si>
  <si>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</si>
  <si>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</si>
  <si>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</si>
  <si>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00020201000000000151</t>
  </si>
  <si>
    <t>Дотации бюджетам субъектов Российской Федерации и муниципальных образований</t>
  </si>
  <si>
    <t xml:space="preserve">                                            в том числе</t>
  </si>
  <si>
    <t>00020201001000000151</t>
  </si>
  <si>
    <t>Дотации на выравнивание бюджетной обеспеченности</t>
  </si>
  <si>
    <t>00020201001100000151</t>
  </si>
  <si>
    <t>Дотации бюджетам поселений на выравнивание бюджетной обеспеченности</t>
  </si>
  <si>
    <t>00020201003000000151</t>
  </si>
  <si>
    <t>Дотации бюджетам на поддержку мер по обеспечению сбалансированности бюджетов</t>
  </si>
  <si>
    <t>00020201003100000151</t>
  </si>
  <si>
    <t>Дотации бюджетам поселений на поддержку мер по обеспечению сбалансированности бюджетов</t>
  </si>
  <si>
    <t>00020201007040000151</t>
  </si>
  <si>
    <t>Дотации бюджетам закрытых административно-территориальных образований</t>
  </si>
  <si>
    <t>00020202000000000151</t>
  </si>
  <si>
    <t>Субсидии бюджетам субъектов Российской Федерации и муниципальных образований (межбюджетные субсидии)</t>
  </si>
  <si>
    <t>00020203000000000151</t>
  </si>
  <si>
    <t xml:space="preserve">Субвенции бюджетам субъектов Российской Федерации и муниципальных образований </t>
  </si>
  <si>
    <t>00020203003000000151</t>
  </si>
  <si>
    <t>Субвенции бюджетам на государственную регистрацию актов гражданского состояния</t>
  </si>
  <si>
    <t>00020203015000000151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</si>
  <si>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</si>
  <si>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00020204000000000151</t>
  </si>
  <si>
    <t>Иные межбюджетные трансферты</t>
  </si>
  <si>
    <t>на организацию оказания первичной медико-санитарной помощи в амбулаторно-поликлинических, стационарно-поликлинических и больничных учреждениях, скорой медицинской помощи, медицинской помощи женщинам в период беременности, во время и после родов</t>
  </si>
  <si>
    <t>на другие вопросы местного значения муниципального района</t>
  </si>
  <si>
    <t>00020204014050000151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</si>
  <si>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</si>
  <si>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на формирование, утверждение, исполнение бюджета поселения и контроль за исполнением данного бюджета</t>
  </si>
  <si>
    <t>на организацию в границах поселения электро-, тепло-, газо- и водоснабжения населения, водоотведения, снабжения населения топливом</t>
  </si>
  <si>
    <t>на создание условий для организации досуга и обеспечения жителей поселения услугами организаций культуры</t>
  </si>
  <si>
    <t>на организацию библиотечного обслуживания населения, комплектование и обеспечение сохранности библиотечных фондов библиотек поселения</t>
  </si>
  <si>
    <t>на другие вопросы местного значения поселений</t>
  </si>
  <si>
    <t>00020209000000000151</t>
  </si>
  <si>
    <t>Прочие безвозмездные поступления от других бюджетов бюджетной системы</t>
  </si>
  <si>
    <t>00020300000000000180</t>
  </si>
  <si>
    <t>БЕЗВОЗМЕЗДНЫЕ ПОСТУПЛЕНИЯ ОТ ГОСУДАРСТВЕННЫХ (МУНИЦИПАЛЬНЫХ) ОРГАНИЗАЦИЙ</t>
  </si>
  <si>
    <t>00020700000000000180</t>
  </si>
  <si>
    <t>ПРОЧИЕ БЕЗВОЗМЕЗДНЫЕ ПОСТУПЛЕНИЯ</t>
  </si>
  <si>
    <t>00020800000000000151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</si>
  <si>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</si>
  <si>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00030000000000000000</t>
  </si>
  <si>
    <t>00085000000000000000</t>
  </si>
  <si>
    <t>Доходы бюджета - ИТОГО</t>
  </si>
  <si>
    <t>II. РАСХОДЫ</t>
  </si>
  <si>
    <t>00001000000000000000</t>
  </si>
  <si>
    <t>Общегосударственные вопросы</t>
  </si>
  <si>
    <t>00001020000000000000</t>
  </si>
  <si>
    <t>Функционирование высшего должностного лица  муниципального образования</t>
  </si>
  <si>
    <t>00001030000000000000</t>
  </si>
  <si>
    <t>00001040000000000000</t>
  </si>
  <si>
    <t>Функционирование местных администраций</t>
  </si>
  <si>
    <t>00001050000000000000</t>
  </si>
  <si>
    <t>Судебная система</t>
  </si>
  <si>
    <t>00001060000000000000</t>
  </si>
  <si>
    <t>00001070000000000000</t>
  </si>
  <si>
    <t>Обеспечение проведения выборов и референдумов</t>
  </si>
  <si>
    <t>00001110000000000000</t>
  </si>
  <si>
    <t>00001120000000000000</t>
  </si>
  <si>
    <t>Резервные фонды</t>
  </si>
  <si>
    <t>00001130000000000000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</si>
  <si>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</si>
  <si>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</si>
  <si>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00002000000000000000</t>
  </si>
  <si>
    <t>Национальная оборона</t>
  </si>
  <si>
    <t>00002030000000000000</t>
  </si>
  <si>
    <t>Мобилизационная и вневойсковая подготовка</t>
  </si>
  <si>
    <t>00002040000000000000</t>
  </si>
  <si>
    <t>Мобилизационная подготовка экономики</t>
  </si>
  <si>
    <t>00003000000000000000</t>
  </si>
  <si>
    <t>Национальная безопасность и правоохранительная деятельность</t>
  </si>
  <si>
    <t>00003020000000000000</t>
  </si>
  <si>
    <t>Органы внутренних дел</t>
  </si>
  <si>
    <t>00003090000000000000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</si>
  <si>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</si>
  <si>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00003100000000000000</t>
  </si>
  <si>
    <t>Обеспечение пожарной безопасности</t>
  </si>
  <si>
    <t>00003140000000000000</t>
  </si>
  <si>
    <t>Другие вопросы в области национальной безопасности и правоохранительной деятельности</t>
  </si>
  <si>
    <t>00004000000000000000</t>
  </si>
  <si>
    <t>Национальная экономика</t>
  </si>
  <si>
    <t>00004010000000000000</t>
  </si>
  <si>
    <t>Общеэкономические вопросы</t>
  </si>
  <si>
    <t>00004020000000000000</t>
  </si>
  <si>
    <t>Топливно-энергетический комплекс</t>
  </si>
  <si>
    <t>00004040000000000000</t>
  </si>
  <si>
    <t>Воспроизводство минерально-сырьевой базы</t>
  </si>
  <si>
    <t>00004050000000000000</t>
  </si>
  <si>
    <t>Сельское хозяйство и рыболовство</t>
  </si>
  <si>
    <t>00004060000000000000</t>
  </si>
  <si>
    <t>Водное хозяйство</t>
  </si>
  <si>
    <t>00004070000000000000</t>
  </si>
  <si>
    <t>Лесное хозяйство</t>
  </si>
  <si>
    <t>00004080000000000000</t>
  </si>
  <si>
    <t>Транспорт</t>
  </si>
  <si>
    <t>00004090000000000000</t>
  </si>
  <si>
    <t>00004100000000000000</t>
  </si>
  <si>
    <t>Связь и информатика</t>
  </si>
  <si>
    <t>00004120000000000000</t>
  </si>
  <si>
    <t>Другие вопросы в области национальной экономики</t>
  </si>
  <si>
    <t>00005000000000000000</t>
  </si>
  <si>
    <t>Жилищно-коммунальное хозяйство</t>
  </si>
  <si>
    <t>00005010000000000000</t>
  </si>
  <si>
    <t>Жилищное хозяйство</t>
  </si>
  <si>
    <t>00005020000000000000</t>
  </si>
  <si>
    <t>Коммунальное хозяйство</t>
  </si>
  <si>
    <t>00005030000000000000</t>
  </si>
  <si>
    <t>Благоустройство</t>
  </si>
  <si>
    <t>00005050000000000000</t>
  </si>
  <si>
    <t>Другие вопросы в области жилищно-коммунального хозяйства</t>
  </si>
  <si>
    <t>00006000000000000000</t>
  </si>
  <si>
    <t>Охрана окружающей среды</t>
  </si>
  <si>
    <t>00007000000000000000</t>
  </si>
  <si>
    <t>Образование</t>
  </si>
  <si>
    <t>00007010000000000000</t>
  </si>
  <si>
    <t>Дошкольное образование</t>
  </si>
  <si>
    <t>00007020000000000000</t>
  </si>
  <si>
    <t>Общее образование</t>
  </si>
  <si>
    <t>00007030000000000000</t>
  </si>
  <si>
    <t>Начальное профессиональное образование</t>
  </si>
  <si>
    <t>00007040000000000000</t>
  </si>
  <si>
    <t>Среднее профессиональное образование</t>
  </si>
  <si>
    <t>00007050000000000000</t>
  </si>
  <si>
    <t>Профессиональная подготовка, переподготовка и повышение квалификации</t>
  </si>
  <si>
    <t>00007060000000000000</t>
  </si>
  <si>
    <t>Высшее и послевузовское профессиональное образование</t>
  </si>
  <si>
    <t>00007070000000000000</t>
  </si>
  <si>
    <t>Молодежная политика и оздоровление детей</t>
  </si>
  <si>
    <t>00007090000000000000</t>
  </si>
  <si>
    <t>Другие вопросы в области образования</t>
  </si>
  <si>
    <t>00008000000000000000</t>
  </si>
  <si>
    <t>Культура, кинематография, средства массовой информации</t>
  </si>
  <si>
    <t>00008010000000000000</t>
  </si>
  <si>
    <t>Культура</t>
  </si>
  <si>
    <t>00008020000000000000</t>
  </si>
  <si>
    <t>Кинематография</t>
  </si>
  <si>
    <t>00008040000000000000</t>
  </si>
  <si>
    <t>Другие вопросы в области культуры, кинематографии, средств массовой информации</t>
  </si>
  <si>
    <t>00009000000000000000</t>
  </si>
  <si>
    <t>00009010000000000000</t>
  </si>
  <si>
    <t>Стационарная медицинская помощь</t>
  </si>
  <si>
    <t>00009020000000000000</t>
  </si>
  <si>
    <t>Амбулаторная помощь</t>
  </si>
  <si>
    <t>00009030000000000000</t>
  </si>
  <si>
    <t>Медицинская помощь в дневных стационарах всех типов</t>
  </si>
  <si>
    <t>00009040000000000000</t>
  </si>
  <si>
    <t>Скорая медицинская помощь</t>
  </si>
  <si>
    <t>00009050000000000000</t>
  </si>
  <si>
    <t>Санаторно-оздоровительная помощь</t>
  </si>
  <si>
    <t>00009060000000000000</t>
  </si>
  <si>
    <t>Заготовка, переработка, хранение и обеспечение безопасности донорской крови и её компонентов</t>
  </si>
  <si>
    <t>00009070000000000000</t>
  </si>
  <si>
    <t>Санитарно-эпидемиологическое благополучие</t>
  </si>
  <si>
    <t>Социальная политика</t>
  </si>
  <si>
    <t>00010010000000000000</t>
  </si>
  <si>
    <t>Пенсионное обеспечение</t>
  </si>
  <si>
    <t>00010020000000000000</t>
  </si>
  <si>
    <t>Социальное обслуживание населения</t>
  </si>
  <si>
    <t>00010030000000000000</t>
  </si>
  <si>
    <t>Социальное обеспечение населения</t>
  </si>
  <si>
    <t>00010040000000000000</t>
  </si>
  <si>
    <t>Охрана семьи и детства</t>
  </si>
  <si>
    <t>00010060000000000000</t>
  </si>
  <si>
    <t>Другие вопросы в области социальной политики</t>
  </si>
  <si>
    <t>00011000000000000000</t>
  </si>
  <si>
    <t>00011010000000000000</t>
  </si>
  <si>
    <t>Дотации бюджетам муниципальных образований</t>
  </si>
  <si>
    <t>00011020000000000000</t>
  </si>
  <si>
    <t>00079000000000000000</t>
  </si>
  <si>
    <t>Результат исполнения бюджета (дефицит "--",      профицит "+")</t>
  </si>
  <si>
    <t>00096000000000000000</t>
  </si>
  <si>
    <t>Расходы бюджета - ИТОГО</t>
  </si>
  <si>
    <t>на организацию предоставления общедоступного и бесплатного начального общего, основного общего, среднего (полного) общего образования по основным общеобразовательным программам, дополнительного образования детям и общедоступного бесплатного дошкольного образования</t>
  </si>
  <si>
    <t>00021800000000000000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</si>
  <si>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 </t>
  </si>
  <si>
    <t>ДОХОДЫ ОТ ПРИНОСЯЩЕЙ ДОХОД ДЕЯТЕЛЬНОСТИ</t>
  </si>
  <si>
    <t>Обеспечение деятельности финансовых, налоговых и томоженных органов и органов (финансово-бюджетного) надзора</t>
  </si>
  <si>
    <t>Дорожное хозяйство (дорожные фонды)</t>
  </si>
  <si>
    <t>Здравоохранение</t>
  </si>
  <si>
    <t>00009090000000000000</t>
  </si>
  <si>
    <t xml:space="preserve">Другие вопросы в области здравоохранения </t>
  </si>
  <si>
    <t>Массовый спорт</t>
  </si>
  <si>
    <t>00011050000000000000</t>
  </si>
  <si>
    <t>Другие вопросы в области физической культуры и спорта</t>
  </si>
  <si>
    <t>00012000000000000000</t>
  </si>
  <si>
    <t>Средства массовой информации</t>
  </si>
  <si>
    <t>00012010000000000000</t>
  </si>
  <si>
    <t>Телевидение ирадиовещание</t>
  </si>
  <si>
    <t>00012020000000000000</t>
  </si>
  <si>
    <t>Периодическая печать и издательство</t>
  </si>
  <si>
    <t>00012040000000000000</t>
  </si>
  <si>
    <t>Другие вопросы в области средств массовой информации</t>
  </si>
  <si>
    <t>00013000000000000000</t>
  </si>
  <si>
    <t>Обслуживание государственного и муниципального долга</t>
  </si>
  <si>
    <t>00014000000000000000</t>
  </si>
  <si>
    <t>00014010000000000000</t>
  </si>
  <si>
    <t>Иные дотации</t>
  </si>
  <si>
    <t>00014020000000000000</t>
  </si>
  <si>
    <t>00014030000000000000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</si>
  <si>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</si>
  <si>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</si>
  <si>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00011030000000000000</t>
  </si>
  <si>
    <t>Спорт высших достижений</t>
  </si>
  <si>
    <t>Физическая культура и спорт</t>
  </si>
  <si>
    <t xml:space="preserve">Физическая культура 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</si>
  <si>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</si>
  <si>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</si>
  <si>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</si>
  <si>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Функционирование (законодательных) представительных органов муниципальных образований</t>
  </si>
  <si>
    <t>Органы юстиции</t>
  </si>
  <si>
    <t>00003040000000000000</t>
  </si>
  <si>
    <t>00011040000000000000</t>
  </si>
  <si>
    <t>Прикладные научные исследования в области физической культуры и спорта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</si>
  <si>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</si>
  <si>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 бюджетам субъектов Российской Федерации и муниципальных образований общего характера</t>
  </si>
  <si>
    <t>00010504010020000110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</si>
  <si>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</si>
  <si>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00020400000000000180</t>
  </si>
  <si>
    <t xml:space="preserve">БЕЗВОЗМЕЗДНЫЕ ПОСТУПЛЕНИЯ ОТ НЕГОСУДАРСТВЕННЫХ ОРГАНИЗАЦИЙ </t>
  </si>
  <si>
    <t>в том числе</t>
  </si>
  <si>
    <t xml:space="preserve">Глава муниципального образования </t>
  </si>
  <si>
    <t xml:space="preserve">Приложение № 1 </t>
  </si>
  <si>
    <t>к решению Совета депутатов</t>
  </si>
  <si>
    <t>Налоги на товары (работы. услуги) реализуемые на территории Российской Федерации</t>
  </si>
  <si>
    <t>00010302000010000110</t>
  </si>
  <si>
    <t>00010302230010000110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</si>
  <si>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</si>
  <si>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</si>
  <si>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</si>
  <si>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</si>
  <si>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</si>
  <si>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</si>
  <si>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</si>
  <si>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Исполнение бюджета муниципального образования Черкасский сельсовет Саракташского района</t>
  </si>
  <si>
    <t>00020204999100000151</t>
  </si>
  <si>
    <t xml:space="preserve">Прочие межбюджетные трансферты, передаваемые бюджетам поселений </t>
  </si>
  <si>
    <t>00020202216100000151</t>
  </si>
  <si>
    <t>Субсидии бюджетам поселений на осушествление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</si>
  <si>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Субсидии бюджетам поселений на осуществление дорожной деятельности в отношении автомобильных дорог общего пользования,а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</si>
  <si>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Черкасский сельсовет</t>
  </si>
  <si>
    <t>Черкасского сельсовета</t>
  </si>
  <si>
    <t>00010500000000000110</t>
  </si>
  <si>
    <t>Налоги на совокупный доход</t>
  </si>
  <si>
    <t>00010606030000000110</t>
  </si>
  <si>
    <t>00010606040000000110</t>
  </si>
  <si>
    <t>00010501000000000110</t>
  </si>
  <si>
    <t>Налог на взимаемый с налогоплатильщиков, выбравших в качестве объекта налогооблажения доходы</t>
  </si>
  <si>
    <t>00020204012100000151</t>
  </si>
  <si>
    <t xml:space="preserve">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</si>
  <si>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Т.В. Кучугурова</t>
  </si>
  <si>
    <t>по состоянию на 1 января  2019 года</t>
  </si>
  <si>
    <t>№ 164   от 19 марта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</si>
</sst>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75" formatCode="0.00000;[Red]0.00000"/>
  </numFmts>
  <fonts count="37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2"/>
      <color indexed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3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32" fillId="14" borderId="8" applyNumberFormat="0" applyFont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90">
    <xf numFmtId="0" fontId="0" fillId="0" borderId="0" xfId="0"/>
    <xf numFmtId="0" fontId="20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/>
    </xf>
    <xf numFmtId="0" fontId="22" fillId="0" borderId="0" xfId="0" applyFont="1" applyFill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23" fillId="0" borderId="0" xfId="0" applyFont="1" applyFill="1" applyAlignment="1" applyProtection="1">
      <alignment wrapText="1"/>
      <protection locked="0"/>
    </xf>
    <xf numFmtId="0" fontId="22" fillId="0" borderId="0" xfId="0" applyFont="1" applyFill="1" applyAlignment="1" applyProtection="1">
      <alignment horizontal="center" wrapText="1"/>
      <protection locked="0"/>
    </xf>
    <xf numFmtId="0" fontId="25" fillId="0" borderId="0" xfId="0" applyNumberFormat="1" applyFont="1" applyBorder="1" applyAlignment="1" applyProtection="1">
      <alignment wrapText="1"/>
    </xf>
    <xf numFmtId="0" fontId="23" fillId="0" borderId="0" xfId="0" applyNumberFormat="1" applyFont="1" applyBorder="1" applyAlignment="1" applyProtection="1">
      <alignment horizontal="center" wrapText="1"/>
    </xf>
    <xf numFmtId="4" fontId="22" fillId="0" borderId="0" xfId="0" applyNumberFormat="1" applyFont="1" applyAlignment="1" applyProtection="1">
      <alignment horizontal="center" wrapText="1"/>
    </xf>
    <xf numFmtId="0" fontId="22" fillId="0" borderId="0" xfId="0" applyNumberFormat="1" applyFont="1" applyAlignment="1" applyProtection="1">
      <alignment wrapText="1"/>
    </xf>
    <xf numFmtId="0" fontId="20" fillId="0" borderId="10" xfId="0" applyFont="1" applyBorder="1" applyAlignment="1">
      <alignment horizontal="center" vertical="center" wrapText="1"/>
    </xf>
    <xf numFmtId="4" fontId="27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0" fontId="26" fillId="0" borderId="12" xfId="0" applyNumberFormat="1" applyFont="1" applyBorder="1" applyAlignment="1" applyProtection="1">
      <alignment horizontal="center" vertical="center" wrapText="1"/>
    </xf>
    <xf numFmtId="0" fontId="23" fillId="15" borderId="13" xfId="0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vertical="center" wrapText="1"/>
    </xf>
    <xf numFmtId="4" fontId="23" fillId="15" borderId="15" xfId="34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/>
    <xf numFmtId="0" fontId="23" fillId="0" borderId="13" xfId="0" applyFont="1" applyFill="1" applyBorder="1" applyAlignment="1">
      <alignment horizontal="center" vertical="center"/>
    </xf>
    <xf numFmtId="4" fontId="23" fillId="0" borderId="14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wrapText="1"/>
    </xf>
    <xf numFmtId="0" fontId="28" fillId="0" borderId="14" xfId="0" applyFont="1" applyFill="1" applyBorder="1" applyAlignment="1">
      <alignment horizontal="left" wrapText="1"/>
    </xf>
    <xf numFmtId="49" fontId="23" fillId="0" borderId="14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wrapText="1"/>
    </xf>
    <xf numFmtId="49" fontId="28" fillId="0" borderId="14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wrapText="1"/>
    </xf>
    <xf numFmtId="49" fontId="29" fillId="15" borderId="14" xfId="0" applyNumberFormat="1" applyFont="1" applyFill="1" applyBorder="1" applyAlignment="1">
      <alignment horizontal="center" vertical="center"/>
    </xf>
    <xf numFmtId="0" fontId="29" fillId="15" borderId="14" xfId="0" applyFont="1" applyFill="1" applyBorder="1" applyAlignment="1">
      <alignment vertical="center" wrapText="1"/>
    </xf>
    <xf numFmtId="49" fontId="23" fillId="15" borderId="14" xfId="0" applyNumberFormat="1" applyFont="1" applyFill="1" applyBorder="1" applyAlignment="1">
      <alignment horizontal="center" vertical="center"/>
    </xf>
    <xf numFmtId="0" fontId="23" fillId="15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wrapText="1"/>
    </xf>
    <xf numFmtId="0" fontId="23" fillId="15" borderId="14" xfId="0" applyFont="1" applyFill="1" applyBorder="1" applyAlignment="1">
      <alignment wrapText="1"/>
    </xf>
    <xf numFmtId="0" fontId="31" fillId="0" borderId="14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27" fillId="0" borderId="14" xfId="0" applyFont="1" applyBorder="1" applyAlignment="1">
      <alignment vertical="center"/>
    </xf>
    <xf numFmtId="0" fontId="27" fillId="0" borderId="14" xfId="0" applyFont="1" applyBorder="1"/>
    <xf numFmtId="4" fontId="23" fillId="15" borderId="15" xfId="34" applyNumberFormat="1" applyFont="1" applyFill="1" applyBorder="1" applyAlignment="1" applyProtection="1">
      <alignment horizontal="center" wrapText="1"/>
    </xf>
    <xf numFmtId="0" fontId="27" fillId="0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left" vertical="center" wrapText="1"/>
    </xf>
    <xf numFmtId="0" fontId="28" fillId="0" borderId="14" xfId="0" applyFont="1" applyBorder="1" applyAlignment="1">
      <alignment wrapText="1"/>
    </xf>
    <xf numFmtId="49" fontId="27" fillId="0" borderId="14" xfId="0" applyNumberFormat="1" applyFont="1" applyBorder="1" applyAlignment="1"/>
    <xf numFmtId="49" fontId="28" fillId="0" borderId="14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Fill="1" applyBorder="1" applyAlignment="1">
      <alignment horizontal="left" vertical="center" wrapText="1"/>
    </xf>
    <xf numFmtId="49" fontId="27" fillId="15" borderId="14" xfId="0" applyNumberFormat="1" applyFont="1" applyFill="1" applyBorder="1" applyAlignment="1">
      <alignment horizontal="center" vertical="center" wrapText="1"/>
    </xf>
    <xf numFmtId="49" fontId="27" fillId="15" borderId="14" xfId="0" applyNumberFormat="1" applyFont="1" applyFill="1" applyBorder="1" applyAlignment="1">
      <alignment horizontal="left" vertical="center" wrapText="1"/>
    </xf>
    <xf numFmtId="4" fontId="23" fillId="15" borderId="15" xfId="35" applyNumberFormat="1" applyFont="1" applyFill="1" applyBorder="1" applyAlignment="1" applyProtection="1">
      <alignment horizontal="center" vertical="center" wrapText="1"/>
    </xf>
    <xf numFmtId="175" fontId="23" fillId="15" borderId="14" xfId="0" applyNumberFormat="1" applyFont="1" applyFill="1" applyBorder="1" applyAlignment="1" applyProtection="1">
      <alignment horizontal="center" vertical="center" wrapText="1"/>
      <protection locked="0"/>
    </xf>
    <xf numFmtId="175" fontId="27" fillId="0" borderId="14" xfId="0" applyNumberFormat="1" applyFont="1" applyFill="1" applyBorder="1" applyAlignment="1" applyProtection="1">
      <alignment horizontal="center" wrapText="1"/>
      <protection locked="0"/>
    </xf>
    <xf numFmtId="175" fontId="28" fillId="0" borderId="14" xfId="0" applyNumberFormat="1" applyFont="1" applyFill="1" applyBorder="1" applyAlignment="1" applyProtection="1">
      <alignment horizontal="center" wrapText="1"/>
      <protection locked="0"/>
    </xf>
    <xf numFmtId="175" fontId="30" fillId="0" borderId="14" xfId="29" applyNumberFormat="1" applyFont="1" applyBorder="1" applyAlignment="1">
      <alignment horizontal="center"/>
    </xf>
    <xf numFmtId="175" fontId="23" fillId="15" borderId="14" xfId="0" applyNumberFormat="1" applyFont="1" applyFill="1" applyBorder="1" applyAlignment="1" applyProtection="1">
      <alignment horizontal="center" vertical="center" wrapText="1"/>
    </xf>
    <xf numFmtId="175" fontId="23" fillId="15" borderId="14" xfId="0" applyNumberFormat="1" applyFont="1" applyFill="1" applyBorder="1" applyAlignment="1" applyProtection="1">
      <alignment horizontal="center" wrapText="1"/>
      <protection locked="0"/>
    </xf>
    <xf numFmtId="175" fontId="23" fillId="15" borderId="14" xfId="0" applyNumberFormat="1" applyFont="1" applyFill="1" applyBorder="1" applyAlignment="1" applyProtection="1">
      <alignment horizontal="center" wrapText="1"/>
    </xf>
    <xf numFmtId="175" fontId="23" fillId="0" borderId="14" xfId="0" applyNumberFormat="1" applyFont="1" applyFill="1" applyBorder="1" applyAlignment="1" applyProtection="1">
      <alignment horizontal="center" wrapText="1"/>
    </xf>
    <xf numFmtId="175" fontId="23" fillId="0" borderId="14" xfId="0" applyNumberFormat="1" applyFont="1" applyFill="1" applyBorder="1" applyAlignment="1">
      <alignment horizontal="center" wrapText="1"/>
    </xf>
    <xf numFmtId="175" fontId="29" fillId="0" borderId="14" xfId="0" applyNumberFormat="1" applyFont="1" applyFill="1" applyBorder="1" applyAlignment="1" applyProtection="1">
      <alignment horizontal="center" wrapText="1"/>
    </xf>
    <xf numFmtId="175" fontId="31" fillId="0" borderId="14" xfId="0" applyNumberFormat="1" applyFont="1" applyFill="1" applyBorder="1" applyAlignment="1" applyProtection="1">
      <alignment horizontal="center" wrapText="1"/>
      <protection locked="0"/>
    </xf>
    <xf numFmtId="175" fontId="27" fillId="15" borderId="14" xfId="0" applyNumberFormat="1" applyFont="1" applyFill="1" applyBorder="1" applyAlignment="1" applyProtection="1">
      <alignment horizontal="center" wrapText="1"/>
    </xf>
    <xf numFmtId="0" fontId="20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" fontId="33" fillId="0" borderId="0" xfId="0" applyNumberFormat="1" applyFont="1" applyAlignment="1"/>
    <xf numFmtId="49" fontId="23" fillId="0" borderId="14" xfId="0" applyNumberFormat="1" applyFont="1" applyFill="1" applyBorder="1" applyAlignment="1">
      <alignment horizontal="left" wrapText="1"/>
    </xf>
    <xf numFmtId="0" fontId="23" fillId="0" borderId="14" xfId="0" applyFont="1" applyFill="1" applyBorder="1" applyAlignment="1">
      <alignment horizontal="left" wrapText="1"/>
    </xf>
    <xf numFmtId="0" fontId="27" fillId="0" borderId="14" xfId="0" applyFont="1" applyFill="1" applyBorder="1" applyAlignment="1">
      <alignment horizontal="left" wrapText="1"/>
    </xf>
    <xf numFmtId="49" fontId="27" fillId="0" borderId="14" xfId="0" applyNumberFormat="1" applyFont="1" applyFill="1" applyBorder="1" applyAlignment="1">
      <alignment horizontal="left" wrapText="1"/>
    </xf>
    <xf numFmtId="175" fontId="35" fillId="0" borderId="14" xfId="0" applyNumberFormat="1" applyFont="1" applyFill="1" applyBorder="1" applyAlignment="1" applyProtection="1">
      <alignment horizontal="center" wrapText="1"/>
      <protection locked="0"/>
    </xf>
    <xf numFmtId="0" fontId="20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NumberFormat="1" applyFont="1" applyAlignment="1" applyProtection="1">
      <alignment horizontal="left" wrapText="1"/>
    </xf>
    <xf numFmtId="0" fontId="28" fillId="0" borderId="16" xfId="0" applyFont="1" applyFill="1" applyBorder="1" applyAlignment="1">
      <alignment wrapText="1"/>
    </xf>
    <xf numFmtId="0" fontId="28" fillId="0" borderId="17" xfId="0" applyFont="1" applyFill="1" applyBorder="1" applyAlignment="1">
      <alignment wrapText="1"/>
    </xf>
    <xf numFmtId="0" fontId="28" fillId="0" borderId="16" xfId="0" applyFont="1" applyFill="1" applyBorder="1" applyAlignment="1">
      <alignment horizontal="left" wrapText="1"/>
    </xf>
    <xf numFmtId="0" fontId="28" fillId="0" borderId="17" xfId="0" applyFont="1" applyFill="1" applyBorder="1" applyAlignment="1">
      <alignment horizontal="left" wrapText="1"/>
    </xf>
    <xf numFmtId="0" fontId="24" fillId="0" borderId="0" xfId="0" applyFont="1" applyAlignment="1" applyProtection="1">
      <alignment horizontal="center" wrapText="1"/>
      <protection locked="0"/>
    </xf>
    <xf numFmtId="0" fontId="26" fillId="0" borderId="0" xfId="0" applyNumberFormat="1" applyFont="1" applyBorder="1" applyAlignment="1" applyProtection="1">
      <alignment horizontal="right" wrapText="1"/>
    </xf>
    <xf numFmtId="0" fontId="26" fillId="0" borderId="13" xfId="0" applyFont="1" applyBorder="1" applyAlignment="1" applyProtection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20" fillId="0" borderId="0" xfId="0" applyFont="1" applyAlignment="1">
      <alignment horizontal="left" vertical="center"/>
    </xf>
    <xf numFmtId="49" fontId="23" fillId="0" borderId="13" xfId="10" applyNumberFormat="1" applyFont="1" applyFill="1" applyBorder="1" applyAlignment="1" applyProtection="1">
      <alignment horizontal="center" wrapText="1"/>
    </xf>
    <xf numFmtId="49" fontId="23" fillId="0" borderId="14" xfId="10" applyNumberFormat="1" applyFont="1" applyFill="1" applyBorder="1" applyAlignment="1" applyProtection="1">
      <alignment horizontal="center" wrapText="1"/>
    </xf>
    <xf numFmtId="49" fontId="23" fillId="0" borderId="15" xfId="10" applyNumberFormat="1" applyFont="1" applyFill="1" applyBorder="1" applyAlignment="1" applyProtection="1">
      <alignment horizontal="center" wrapText="1"/>
    </xf>
  </cellXfs>
  <cellStyles count="39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Денежный" xfId="10" builtinId="4"/>
    <cellStyle name="Денежный 2" xfId="1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2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  <cellStyle name="Обычный_Лист1 (2)" xfId="29"/>
    <cellStyle name="Плохой" xfId="30" builtinId="27" customBuiltin="1"/>
    <cellStyle name="Пояснение" xfId="31" builtinId="53" customBuiltin="1"/>
    <cellStyle name="Примечание" xfId="32" builtinId="10" customBuiltin="1"/>
    <cellStyle name="Примечание 2" xfId="33"/>
    <cellStyle name="Процентный" xfId="34" builtinId="5"/>
    <cellStyle name="Процентный 2" xfId="35"/>
    <cellStyle name="Связанная ячейка" xfId="36" builtinId="24" customBuiltin="1"/>
    <cellStyle name="Текст предупреждения" xfId="37" builtinId="11" customBuiltin="1"/>
    <cellStyle name="Хороший" xfId="3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6"/>
  <sheetViews>
    <sheetView tabSelected="1" zoomScaleNormal="100" workbookViewId="0"/>
  </sheetViews>
  <sheetFormatPr defaultColWidth="9.7109375" defaultRowHeight="12.75" x14ac:dyDescent="0.2"/>
  <cols>
    <col min="1" max="1" width="5.5703125" style="1" customWidth="1"/>
    <col min="2" max="2" width="24.42578125" style="2" customWidth="1"/>
    <col min="3" max="3" width="48.28515625" style="6" customWidth="1"/>
    <col min="4" max="4" width="19.28515625" style="4" customWidth="1"/>
    <col min="5" max="5" width="19.5703125" style="4" customWidth="1"/>
    <col min="6" max="6" width="19.5703125" customWidth="1"/>
    <col min="7" max="7" width="4.85546875" style="5" customWidth="1"/>
    <col min="8" max="16384" width="9.7109375" style="5"/>
  </cols>
  <sheetData>
    <row r="1" spans="1:13" ht="14.25" customHeight="1" x14ac:dyDescent="0.2">
      <c r="C1" s="3"/>
      <c r="E1" s="75" t="s">
        <v>291</v>
      </c>
      <c r="F1" s="75"/>
    </row>
    <row r="2" spans="1:13" ht="15.75" x14ac:dyDescent="0.25">
      <c r="E2" s="75" t="s">
        <v>292</v>
      </c>
      <c r="F2" s="75"/>
      <c r="G2" s="7"/>
      <c r="H2" s="7"/>
      <c r="I2" s="7"/>
      <c r="J2" s="7"/>
    </row>
    <row r="3" spans="1:13" ht="15.75" customHeight="1" x14ac:dyDescent="0.2">
      <c r="E3" s="76" t="s">
        <v>310</v>
      </c>
      <c r="F3" s="76"/>
      <c r="G3" s="8"/>
      <c r="H3" s="8"/>
      <c r="I3" s="8"/>
      <c r="J3" s="8"/>
      <c r="K3" s="8"/>
      <c r="L3" s="8"/>
      <c r="M3" s="8"/>
    </row>
    <row r="4" spans="1:13" ht="17.25" customHeight="1" x14ac:dyDescent="0.2">
      <c r="E4" s="76" t="s">
        <v>321</v>
      </c>
      <c r="F4" s="76"/>
    </row>
    <row r="5" spans="1:13" ht="43.5" customHeight="1" x14ac:dyDescent="0.3">
      <c r="C5" s="81" t="s">
        <v>303</v>
      </c>
      <c r="D5" s="81"/>
      <c r="E5" s="81"/>
      <c r="F5" s="81"/>
    </row>
    <row r="6" spans="1:13" ht="18.75" x14ac:dyDescent="0.3">
      <c r="C6" s="81" t="s">
        <v>320</v>
      </c>
      <c r="D6" s="81"/>
      <c r="E6" s="81"/>
      <c r="F6" s="81"/>
    </row>
    <row r="7" spans="1:13" ht="15.75" x14ac:dyDescent="0.25">
      <c r="C7" s="9"/>
      <c r="D7" s="10"/>
      <c r="E7" s="11"/>
      <c r="F7" s="12"/>
    </row>
    <row r="8" spans="1:13" ht="16.5" thickBot="1" x14ac:dyDescent="0.3">
      <c r="C8" s="82" t="s">
        <v>0</v>
      </c>
      <c r="D8" s="82"/>
      <c r="E8" s="82"/>
      <c r="F8" s="82"/>
    </row>
    <row r="9" spans="1:13" ht="63" x14ac:dyDescent="0.2">
      <c r="A9" s="13" t="s">
        <v>1</v>
      </c>
      <c r="B9" s="14" t="s">
        <v>2</v>
      </c>
      <c r="C9" s="15" t="s">
        <v>3</v>
      </c>
      <c r="D9" s="16" t="s">
        <v>4</v>
      </c>
      <c r="E9" s="16" t="s">
        <v>5</v>
      </c>
      <c r="F9" s="17" t="s">
        <v>6</v>
      </c>
    </row>
    <row r="10" spans="1:13" x14ac:dyDescent="0.2">
      <c r="A10" s="83" t="s">
        <v>7</v>
      </c>
      <c r="B10" s="84"/>
      <c r="C10" s="84"/>
      <c r="D10" s="84"/>
      <c r="E10" s="84"/>
      <c r="F10" s="85"/>
    </row>
    <row r="11" spans="1:13" s="22" customFormat="1" ht="20.25" customHeight="1" x14ac:dyDescent="0.2">
      <c r="A11" s="18">
        <v>1</v>
      </c>
      <c r="B11" s="19" t="s">
        <v>8</v>
      </c>
      <c r="C11" s="20" t="s">
        <v>9</v>
      </c>
      <c r="D11" s="53">
        <f>D13+D16+D22+D25+D28+D29+D33</f>
        <v>4382.7</v>
      </c>
      <c r="E11" s="53">
        <f>E13+E16+E22+E23+E25+E28+E29+E31+E33+E51</f>
        <v>4269.9462199999998</v>
      </c>
      <c r="F11" s="21">
        <f>IF(D11&gt;0,E11/D11*100,)</f>
        <v>97.42729869715015</v>
      </c>
    </row>
    <row r="12" spans="1:13" ht="15.75" x14ac:dyDescent="0.25">
      <c r="A12" s="23">
        <f>1+A11</f>
        <v>2</v>
      </c>
      <c r="B12" s="24" t="s">
        <v>10</v>
      </c>
      <c r="C12" s="25" t="s">
        <v>11</v>
      </c>
      <c r="D12" s="54"/>
      <c r="E12" s="54"/>
      <c r="F12" s="21">
        <f t="shared" ref="F12:F83" si="0">IF(D12&gt;0,E12/D12*100,)</f>
        <v>0</v>
      </c>
    </row>
    <row r="13" spans="1:13" ht="15.75" x14ac:dyDescent="0.25">
      <c r="A13" s="23">
        <f>1+A12</f>
        <v>3</v>
      </c>
      <c r="B13" s="24" t="s">
        <v>12</v>
      </c>
      <c r="C13" s="25" t="s">
        <v>13</v>
      </c>
      <c r="D13" s="54">
        <v>2176</v>
      </c>
      <c r="E13" s="54">
        <v>2172.1332900000002</v>
      </c>
      <c r="F13" s="21">
        <f t="shared" si="0"/>
        <v>99.822301930147077</v>
      </c>
    </row>
    <row r="14" spans="1:13" ht="15.75" x14ac:dyDescent="0.25">
      <c r="A14" s="23"/>
      <c r="B14" s="79" t="s">
        <v>14</v>
      </c>
      <c r="C14" s="80"/>
      <c r="D14" s="54"/>
      <c r="E14" s="54"/>
      <c r="F14" s="21">
        <f t="shared" si="0"/>
        <v>0</v>
      </c>
    </row>
    <row r="15" spans="1:13" ht="15.75" x14ac:dyDescent="0.25">
      <c r="A15" s="23">
        <f>A13+1</f>
        <v>4</v>
      </c>
      <c r="B15" s="26"/>
      <c r="C15" s="26" t="s">
        <v>15</v>
      </c>
      <c r="D15" s="54"/>
      <c r="E15" s="54"/>
      <c r="F15" s="21">
        <f t="shared" si="0"/>
        <v>0</v>
      </c>
    </row>
    <row r="16" spans="1:13" ht="47.25" x14ac:dyDescent="0.25">
      <c r="A16" s="23"/>
      <c r="B16" s="69" t="s">
        <v>294</v>
      </c>
      <c r="C16" s="70" t="s">
        <v>293</v>
      </c>
      <c r="D16" s="54">
        <v>961.7</v>
      </c>
      <c r="E16" s="54">
        <v>1039.1108099999999</v>
      </c>
      <c r="F16" s="21">
        <f t="shared" si="0"/>
        <v>108.04937194551314</v>
      </c>
    </row>
    <row r="17" spans="1:6" ht="94.5" x14ac:dyDescent="0.25">
      <c r="A17" s="23"/>
      <c r="B17" s="72" t="s">
        <v>295</v>
      </c>
      <c r="C17" s="71" t="s">
        <v>296</v>
      </c>
      <c r="D17" s="54">
        <v>358.7</v>
      </c>
      <c r="E17" s="54">
        <v>462.99173999999999</v>
      </c>
      <c r="F17" s="21"/>
    </row>
    <row r="18" spans="1:6" ht="110.25" x14ac:dyDescent="0.25">
      <c r="A18" s="23"/>
      <c r="B18" s="72" t="s">
        <v>297</v>
      </c>
      <c r="C18" s="71" t="s">
        <v>298</v>
      </c>
      <c r="D18" s="54">
        <v>2.8</v>
      </c>
      <c r="E18" s="54">
        <v>4.45892</v>
      </c>
      <c r="F18" s="21"/>
    </row>
    <row r="19" spans="1:6" ht="94.5" x14ac:dyDescent="0.25">
      <c r="A19" s="23"/>
      <c r="B19" s="72" t="s">
        <v>299</v>
      </c>
      <c r="C19" s="71" t="s">
        <v>300</v>
      </c>
      <c r="D19" s="54">
        <v>655.7</v>
      </c>
      <c r="E19" s="54">
        <v>675.39657</v>
      </c>
      <c r="F19" s="21"/>
    </row>
    <row r="20" spans="1:6" ht="94.5" x14ac:dyDescent="0.25">
      <c r="A20" s="23"/>
      <c r="B20" s="72" t="s">
        <v>301</v>
      </c>
      <c r="C20" s="71" t="s">
        <v>302</v>
      </c>
      <c r="D20" s="73">
        <v>55.5</v>
      </c>
      <c r="E20" s="73">
        <v>103.73642</v>
      </c>
      <c r="F20" s="21"/>
    </row>
    <row r="21" spans="1:6" ht="15.75" x14ac:dyDescent="0.25">
      <c r="A21" s="23">
        <f>A15+1</f>
        <v>5</v>
      </c>
      <c r="B21" s="27" t="s">
        <v>311</v>
      </c>
      <c r="C21" s="25" t="s">
        <v>312</v>
      </c>
      <c r="D21" s="54">
        <v>30</v>
      </c>
      <c r="E21" s="54">
        <f>E22+E23</f>
        <v>40.2012</v>
      </c>
      <c r="F21" s="21">
        <f t="shared" si="0"/>
        <v>134.00399999999999</v>
      </c>
    </row>
    <row r="22" spans="1:6" ht="47.25" x14ac:dyDescent="0.25">
      <c r="A22" s="23">
        <f>A21+1</f>
        <v>6</v>
      </c>
      <c r="B22" s="27" t="s">
        <v>315</v>
      </c>
      <c r="C22" s="25" t="s">
        <v>316</v>
      </c>
      <c r="D22" s="54">
        <v>30</v>
      </c>
      <c r="E22" s="54">
        <v>37.40343</v>
      </c>
      <c r="F22" s="21">
        <f t="shared" si="0"/>
        <v>124.67809999999999</v>
      </c>
    </row>
    <row r="23" spans="1:6" ht="15.75" x14ac:dyDescent="0.25">
      <c r="A23" s="23">
        <f t="shared" ref="A23:A33" si="1">1+A22</f>
        <v>7</v>
      </c>
      <c r="B23" s="24" t="s">
        <v>16</v>
      </c>
      <c r="C23" s="25" t="s">
        <v>17</v>
      </c>
      <c r="D23" s="54">
        <v>0</v>
      </c>
      <c r="E23" s="54">
        <v>2.7977699999999999</v>
      </c>
      <c r="F23" s="21">
        <f t="shared" si="0"/>
        <v>0</v>
      </c>
    </row>
    <row r="24" spans="1:6" ht="51" customHeight="1" x14ac:dyDescent="0.25">
      <c r="A24" s="23">
        <v>8</v>
      </c>
      <c r="B24" s="27" t="s">
        <v>285</v>
      </c>
      <c r="C24" s="25" t="s">
        <v>286</v>
      </c>
      <c r="D24" s="54"/>
      <c r="E24" s="54"/>
      <c r="F24" s="52"/>
    </row>
    <row r="25" spans="1:6" ht="15.75" x14ac:dyDescent="0.25">
      <c r="A25" s="23">
        <v>9</v>
      </c>
      <c r="B25" s="24" t="s">
        <v>18</v>
      </c>
      <c r="C25" s="25" t="s">
        <v>19</v>
      </c>
      <c r="D25" s="54">
        <v>115</v>
      </c>
      <c r="E25" s="54">
        <v>98.649010000000004</v>
      </c>
      <c r="F25" s="21">
        <f t="shared" si="0"/>
        <v>85.781747826086956</v>
      </c>
    </row>
    <row r="26" spans="1:6" ht="15.75" x14ac:dyDescent="0.25">
      <c r="A26" s="23">
        <f t="shared" si="1"/>
        <v>10</v>
      </c>
      <c r="B26" s="27" t="s">
        <v>20</v>
      </c>
      <c r="C26" s="25" t="s">
        <v>21</v>
      </c>
      <c r="D26" s="54"/>
      <c r="E26" s="54"/>
      <c r="F26" s="21">
        <f t="shared" si="0"/>
        <v>0</v>
      </c>
    </row>
    <row r="27" spans="1:6" ht="15.75" x14ac:dyDescent="0.25">
      <c r="A27" s="23">
        <f t="shared" si="1"/>
        <v>11</v>
      </c>
      <c r="B27" s="27" t="s">
        <v>22</v>
      </c>
      <c r="C27" s="25" t="s">
        <v>23</v>
      </c>
      <c r="D27" s="54"/>
      <c r="E27" s="54"/>
      <c r="F27" s="21">
        <f t="shared" si="0"/>
        <v>0</v>
      </c>
    </row>
    <row r="28" spans="1:6" ht="63" x14ac:dyDescent="0.25">
      <c r="A28" s="23">
        <f t="shared" si="1"/>
        <v>12</v>
      </c>
      <c r="B28" s="27" t="s">
        <v>314</v>
      </c>
      <c r="C28" s="25" t="s">
        <v>24</v>
      </c>
      <c r="D28" s="54">
        <v>727</v>
      </c>
      <c r="E28" s="54">
        <v>845.80804000000001</v>
      </c>
      <c r="F28" s="21">
        <f t="shared" si="0"/>
        <v>116.34223383768914</v>
      </c>
    </row>
    <row r="29" spans="1:6" ht="63" x14ac:dyDescent="0.25">
      <c r="A29" s="23">
        <f t="shared" si="1"/>
        <v>13</v>
      </c>
      <c r="B29" s="27" t="s">
        <v>313</v>
      </c>
      <c r="C29" s="25" t="s">
        <v>25</v>
      </c>
      <c r="D29" s="54">
        <v>370</v>
      </c>
      <c r="E29" s="54">
        <v>67.46987</v>
      </c>
      <c r="F29" s="21">
        <f t="shared" si="0"/>
        <v>18.235100000000003</v>
      </c>
    </row>
    <row r="30" spans="1:6" ht="47.25" x14ac:dyDescent="0.25">
      <c r="A30" s="23">
        <f t="shared" si="1"/>
        <v>14</v>
      </c>
      <c r="B30" s="27" t="s">
        <v>26</v>
      </c>
      <c r="C30" s="25" t="s">
        <v>27</v>
      </c>
      <c r="D30" s="54"/>
      <c r="E30" s="54"/>
      <c r="F30" s="21">
        <f t="shared" si="0"/>
        <v>0</v>
      </c>
    </row>
    <row r="31" spans="1:6" ht="15.75" x14ac:dyDescent="0.25">
      <c r="A31" s="23">
        <f t="shared" si="1"/>
        <v>15</v>
      </c>
      <c r="B31" s="27" t="s">
        <v>28</v>
      </c>
      <c r="C31" s="25" t="s">
        <v>29</v>
      </c>
      <c r="D31" s="54">
        <v>0</v>
      </c>
      <c r="E31" s="54">
        <v>1.1499999999999999</v>
      </c>
      <c r="F31" s="21">
        <f t="shared" si="0"/>
        <v>0</v>
      </c>
    </row>
    <row r="32" spans="1:6" ht="47.25" x14ac:dyDescent="0.25">
      <c r="A32" s="23">
        <f t="shared" si="1"/>
        <v>16</v>
      </c>
      <c r="B32" s="27" t="s">
        <v>30</v>
      </c>
      <c r="C32" s="25" t="s">
        <v>31</v>
      </c>
      <c r="D32" s="54">
        <v>0</v>
      </c>
      <c r="E32" s="54">
        <v>0</v>
      </c>
      <c r="F32" s="21">
        <f t="shared" si="0"/>
        <v>0</v>
      </c>
    </row>
    <row r="33" spans="1:6" ht="63" x14ac:dyDescent="0.25">
      <c r="A33" s="23">
        <f t="shared" si="1"/>
        <v>17</v>
      </c>
      <c r="B33" s="28" t="s">
        <v>32</v>
      </c>
      <c r="C33" s="29" t="s">
        <v>33</v>
      </c>
      <c r="D33" s="54">
        <v>3</v>
      </c>
      <c r="E33" s="54">
        <v>3.9239999999999999</v>
      </c>
      <c r="F33" s="21">
        <f t="shared" si="0"/>
        <v>130.80000000000001</v>
      </c>
    </row>
    <row r="34" spans="1:6" ht="15.75" x14ac:dyDescent="0.25">
      <c r="A34" s="23"/>
      <c r="B34" s="77" t="s">
        <v>14</v>
      </c>
      <c r="C34" s="78"/>
      <c r="D34" s="54"/>
      <c r="E34" s="54"/>
      <c r="F34" s="21">
        <f t="shared" si="0"/>
        <v>0</v>
      </c>
    </row>
    <row r="35" spans="1:6" ht="78.75" x14ac:dyDescent="0.25">
      <c r="A35" s="23">
        <f>A33+1</f>
        <v>18</v>
      </c>
      <c r="B35" s="30" t="s">
        <v>34</v>
      </c>
      <c r="C35" s="31" t="s">
        <v>35</v>
      </c>
      <c r="D35" s="55"/>
      <c r="E35" s="55"/>
      <c r="F35" s="21">
        <f t="shared" si="0"/>
        <v>0</v>
      </c>
    </row>
    <row r="36" spans="1:6" ht="31.5" x14ac:dyDescent="0.25">
      <c r="A36" s="23">
        <f t="shared" ref="A36:A46" si="2">1+A35</f>
        <v>19</v>
      </c>
      <c r="B36" s="30" t="s">
        <v>36</v>
      </c>
      <c r="C36" s="31" t="s">
        <v>37</v>
      </c>
      <c r="D36" s="55"/>
      <c r="E36" s="55"/>
      <c r="F36" s="21">
        <f t="shared" si="0"/>
        <v>0</v>
      </c>
    </row>
    <row r="37" spans="1:6" ht="94.5" x14ac:dyDescent="0.25">
      <c r="A37" s="23">
        <f t="shared" si="2"/>
        <v>20</v>
      </c>
      <c r="B37" s="30" t="s">
        <v>38</v>
      </c>
      <c r="C37" s="31" t="s">
        <v>39</v>
      </c>
      <c r="D37" s="56">
        <v>0</v>
      </c>
      <c r="E37" s="56">
        <v>0</v>
      </c>
      <c r="F37" s="21">
        <f t="shared" si="0"/>
        <v>0</v>
      </c>
    </row>
    <row r="38" spans="1:6" ht="126" x14ac:dyDescent="0.25">
      <c r="A38" s="23">
        <f t="shared" si="2"/>
        <v>21</v>
      </c>
      <c r="B38" s="30" t="s">
        <v>40</v>
      </c>
      <c r="C38" s="31" t="s">
        <v>277</v>
      </c>
      <c r="D38" s="56"/>
      <c r="E38" s="56"/>
      <c r="F38" s="21">
        <f t="shared" si="0"/>
        <v>0</v>
      </c>
    </row>
    <row r="39" spans="1:6" ht="110.25" x14ac:dyDescent="0.25">
      <c r="A39" s="23">
        <f t="shared" si="2"/>
        <v>22</v>
      </c>
      <c r="B39" s="30" t="s">
        <v>41</v>
      </c>
      <c r="C39" s="31" t="s">
        <v>276</v>
      </c>
      <c r="D39" s="56">
        <v>3</v>
      </c>
      <c r="E39" s="56">
        <v>3.9239999999999999</v>
      </c>
      <c r="F39" s="21">
        <f t="shared" si="0"/>
        <v>130.80000000000001</v>
      </c>
    </row>
    <row r="40" spans="1:6" ht="31.5" x14ac:dyDescent="0.25">
      <c r="A40" s="23">
        <f t="shared" si="2"/>
        <v>23</v>
      </c>
      <c r="B40" s="30" t="s">
        <v>42</v>
      </c>
      <c r="C40" s="31" t="s">
        <v>43</v>
      </c>
      <c r="D40" s="55"/>
      <c r="E40" s="55"/>
      <c r="F40" s="21">
        <f t="shared" si="0"/>
        <v>0</v>
      </c>
    </row>
    <row r="41" spans="1:6" ht="63" x14ac:dyDescent="0.25">
      <c r="A41" s="23">
        <f t="shared" si="2"/>
        <v>24</v>
      </c>
      <c r="B41" s="30" t="s">
        <v>44</v>
      </c>
      <c r="C41" s="31" t="s">
        <v>45</v>
      </c>
      <c r="D41" s="55"/>
      <c r="E41" s="55"/>
      <c r="F41" s="21">
        <f t="shared" si="0"/>
        <v>0</v>
      </c>
    </row>
    <row r="42" spans="1:6" ht="63" x14ac:dyDescent="0.25">
      <c r="A42" s="23">
        <f t="shared" si="2"/>
        <v>25</v>
      </c>
      <c r="B42" s="30" t="s">
        <v>46</v>
      </c>
      <c r="C42" s="31" t="s">
        <v>47</v>
      </c>
      <c r="D42" s="55"/>
      <c r="E42" s="55"/>
      <c r="F42" s="21">
        <f t="shared" si="0"/>
        <v>0</v>
      </c>
    </row>
    <row r="43" spans="1:6" ht="47.25" x14ac:dyDescent="0.25">
      <c r="A43" s="23">
        <f t="shared" si="2"/>
        <v>26</v>
      </c>
      <c r="B43" s="30" t="s">
        <v>48</v>
      </c>
      <c r="C43" s="31" t="s">
        <v>49</v>
      </c>
      <c r="D43" s="55"/>
      <c r="E43" s="55"/>
      <c r="F43" s="21">
        <f t="shared" si="0"/>
        <v>0</v>
      </c>
    </row>
    <row r="44" spans="1:6" ht="31.5" x14ac:dyDescent="0.25">
      <c r="A44" s="23">
        <f t="shared" si="2"/>
        <v>27</v>
      </c>
      <c r="B44" s="27" t="s">
        <v>50</v>
      </c>
      <c r="C44" s="25" t="s">
        <v>51</v>
      </c>
      <c r="D44" s="54"/>
      <c r="E44" s="54"/>
      <c r="F44" s="21">
        <f t="shared" si="0"/>
        <v>0</v>
      </c>
    </row>
    <row r="45" spans="1:6" ht="47.25" x14ac:dyDescent="0.25">
      <c r="A45" s="23">
        <f t="shared" si="2"/>
        <v>28</v>
      </c>
      <c r="B45" s="27" t="s">
        <v>52</v>
      </c>
      <c r="C45" s="25" t="s">
        <v>53</v>
      </c>
      <c r="D45" s="54">
        <v>0</v>
      </c>
      <c r="E45" s="54">
        <v>0</v>
      </c>
      <c r="F45" s="21">
        <f t="shared" si="0"/>
        <v>0</v>
      </c>
    </row>
    <row r="46" spans="1:6" ht="35.25" customHeight="1" x14ac:dyDescent="0.25">
      <c r="A46" s="23">
        <f t="shared" si="2"/>
        <v>29</v>
      </c>
      <c r="B46" s="27" t="s">
        <v>54</v>
      </c>
      <c r="C46" s="25" t="s">
        <v>55</v>
      </c>
      <c r="D46" s="54">
        <v>0</v>
      </c>
      <c r="E46" s="54">
        <v>0</v>
      </c>
      <c r="F46" s="21">
        <f t="shared" si="0"/>
        <v>0</v>
      </c>
    </row>
    <row r="47" spans="1:6" ht="15.75" x14ac:dyDescent="0.25">
      <c r="A47" s="23"/>
      <c r="B47" s="79" t="s">
        <v>14</v>
      </c>
      <c r="C47" s="80"/>
      <c r="D47" s="54"/>
      <c r="E47" s="54"/>
      <c r="F47" s="21">
        <f t="shared" si="0"/>
        <v>0</v>
      </c>
    </row>
    <row r="48" spans="1:6" ht="47.25" x14ac:dyDescent="0.25">
      <c r="A48" s="23">
        <f>A46+1</f>
        <v>30</v>
      </c>
      <c r="B48" s="30" t="s">
        <v>56</v>
      </c>
      <c r="C48" s="31" t="s">
        <v>57</v>
      </c>
      <c r="D48" s="55">
        <v>0</v>
      </c>
      <c r="E48" s="55">
        <v>0</v>
      </c>
      <c r="F48" s="21">
        <f t="shared" si="0"/>
        <v>0</v>
      </c>
    </row>
    <row r="49" spans="1:6" ht="78.75" x14ac:dyDescent="0.25">
      <c r="A49" s="23">
        <f>1+A48</f>
        <v>31</v>
      </c>
      <c r="B49" s="30" t="s">
        <v>58</v>
      </c>
      <c r="C49" s="31" t="s">
        <v>275</v>
      </c>
      <c r="D49" s="55"/>
      <c r="E49" s="55"/>
      <c r="F49" s="21">
        <f t="shared" si="0"/>
        <v>0</v>
      </c>
    </row>
    <row r="50" spans="1:6" ht="31.5" x14ac:dyDescent="0.25">
      <c r="A50" s="23">
        <f>1+A49</f>
        <v>32</v>
      </c>
      <c r="B50" s="27" t="s">
        <v>59</v>
      </c>
      <c r="C50" s="25" t="s">
        <v>60</v>
      </c>
      <c r="D50" s="54"/>
      <c r="E50" s="54"/>
      <c r="F50" s="21">
        <f t="shared" si="0"/>
        <v>0</v>
      </c>
    </row>
    <row r="51" spans="1:6" ht="31.5" x14ac:dyDescent="0.25">
      <c r="A51" s="23">
        <f>1+A50</f>
        <v>33</v>
      </c>
      <c r="B51" s="27" t="s">
        <v>61</v>
      </c>
      <c r="C51" s="25" t="s">
        <v>62</v>
      </c>
      <c r="D51" s="54">
        <v>0</v>
      </c>
      <c r="E51" s="54">
        <v>1.5</v>
      </c>
      <c r="F51" s="21">
        <f t="shared" si="0"/>
        <v>0</v>
      </c>
    </row>
    <row r="52" spans="1:6" ht="15.75" x14ac:dyDescent="0.25">
      <c r="A52" s="23">
        <f>1+A51</f>
        <v>34</v>
      </c>
      <c r="B52" s="27" t="s">
        <v>63</v>
      </c>
      <c r="C52" s="25" t="s">
        <v>64</v>
      </c>
      <c r="D52" s="54">
        <f>D54</f>
        <v>0</v>
      </c>
      <c r="E52" s="54">
        <v>0</v>
      </c>
      <c r="F52" s="21">
        <f t="shared" si="0"/>
        <v>0</v>
      </c>
    </row>
    <row r="53" spans="1:6" ht="15.75" x14ac:dyDescent="0.25">
      <c r="A53" s="23"/>
      <c r="B53" s="79" t="s">
        <v>14</v>
      </c>
      <c r="C53" s="80"/>
      <c r="D53" s="54"/>
      <c r="E53" s="54"/>
      <c r="F53" s="21">
        <f t="shared" si="0"/>
        <v>0</v>
      </c>
    </row>
    <row r="54" spans="1:6" ht="15.75" x14ac:dyDescent="0.25">
      <c r="A54" s="23">
        <f>A52+1</f>
        <v>35</v>
      </c>
      <c r="B54" s="30" t="s">
        <v>65</v>
      </c>
      <c r="C54" s="31" t="s">
        <v>66</v>
      </c>
      <c r="D54" s="55"/>
      <c r="E54" s="55">
        <v>0</v>
      </c>
      <c r="F54" s="21">
        <f t="shared" si="0"/>
        <v>0</v>
      </c>
    </row>
    <row r="55" spans="1:6" ht="15.75" x14ac:dyDescent="0.2">
      <c r="A55" s="23">
        <v>36</v>
      </c>
      <c r="B55" s="32" t="s">
        <v>67</v>
      </c>
      <c r="C55" s="33" t="s">
        <v>68</v>
      </c>
      <c r="D55" s="57">
        <f>D56</f>
        <v>6981.6090000000004</v>
      </c>
      <c r="E55" s="57">
        <f>E56+E90+E92+E93+E94+E95</f>
        <v>6981.6090000000004</v>
      </c>
      <c r="F55" s="21">
        <f t="shared" si="0"/>
        <v>100</v>
      </c>
    </row>
    <row r="56" spans="1:6" ht="47.25" x14ac:dyDescent="0.2">
      <c r="A56" s="23">
        <f>1+A55</f>
        <v>37</v>
      </c>
      <c r="B56" s="34" t="s">
        <v>69</v>
      </c>
      <c r="C56" s="33" t="s">
        <v>70</v>
      </c>
      <c r="D56" s="53">
        <f>D57+D70</f>
        <v>6981.6090000000004</v>
      </c>
      <c r="E56" s="53">
        <f>E57+E69+E70+E74+E89</f>
        <v>6981.6090000000004</v>
      </c>
      <c r="F56" s="21">
        <f t="shared" si="0"/>
        <v>100</v>
      </c>
    </row>
    <row r="57" spans="1:6" ht="31.5" x14ac:dyDescent="0.2">
      <c r="A57" s="23">
        <f>1+A56</f>
        <v>38</v>
      </c>
      <c r="B57" s="34" t="s">
        <v>71</v>
      </c>
      <c r="C57" s="35" t="s">
        <v>72</v>
      </c>
      <c r="D57" s="53">
        <f>D59+D62</f>
        <v>6772.1170000000002</v>
      </c>
      <c r="E57" s="53">
        <f>E59+E62</f>
        <v>6772.1170000000002</v>
      </c>
      <c r="F57" s="21">
        <f t="shared" si="0"/>
        <v>100</v>
      </c>
    </row>
    <row r="58" spans="1:6" ht="15.75" x14ac:dyDescent="0.25">
      <c r="A58" s="23"/>
      <c r="B58" s="79" t="s">
        <v>73</v>
      </c>
      <c r="C58" s="80"/>
      <c r="D58" s="54"/>
      <c r="E58" s="54"/>
      <c r="F58" s="21"/>
    </row>
    <row r="59" spans="1:6" ht="31.5" x14ac:dyDescent="0.25">
      <c r="A59" s="23">
        <f>A57+1</f>
        <v>39</v>
      </c>
      <c r="B59" s="36" t="s">
        <v>74</v>
      </c>
      <c r="C59" s="37" t="s">
        <v>75</v>
      </c>
      <c r="D59" s="54">
        <v>6704.5</v>
      </c>
      <c r="E59" s="54">
        <v>6704.5</v>
      </c>
      <c r="F59" s="21">
        <f t="shared" ref="F59:F68" si="3">IF(D59&gt;0,E59/D59*100,)</f>
        <v>100</v>
      </c>
    </row>
    <row r="60" spans="1:6" ht="15.75" x14ac:dyDescent="0.25">
      <c r="A60" s="23"/>
      <c r="B60" s="79" t="s">
        <v>73</v>
      </c>
      <c r="C60" s="80"/>
      <c r="D60" s="54"/>
      <c r="E60" s="54"/>
      <c r="F60" s="21"/>
    </row>
    <row r="61" spans="1:6" ht="31.5" x14ac:dyDescent="0.25">
      <c r="A61" s="23">
        <v>40</v>
      </c>
      <c r="B61" s="30" t="s">
        <v>76</v>
      </c>
      <c r="C61" s="31" t="s">
        <v>77</v>
      </c>
      <c r="D61" s="55">
        <v>6704.5</v>
      </c>
      <c r="E61" s="55">
        <v>6704.5</v>
      </c>
      <c r="F61" s="21">
        <f t="shared" si="3"/>
        <v>100</v>
      </c>
    </row>
    <row r="62" spans="1:6" ht="31.5" x14ac:dyDescent="0.25">
      <c r="A62" s="23">
        <v>41</v>
      </c>
      <c r="B62" s="36" t="s">
        <v>78</v>
      </c>
      <c r="C62" s="37" t="s">
        <v>79</v>
      </c>
      <c r="D62" s="54">
        <v>67.617000000000004</v>
      </c>
      <c r="E62" s="54">
        <v>67.617000000000004</v>
      </c>
      <c r="F62" s="21">
        <f t="shared" si="3"/>
        <v>100</v>
      </c>
    </row>
    <row r="63" spans="1:6" ht="15.75" x14ac:dyDescent="0.25">
      <c r="A63" s="23"/>
      <c r="B63" s="79" t="s">
        <v>73</v>
      </c>
      <c r="C63" s="80"/>
      <c r="D63" s="54"/>
      <c r="E63" s="54"/>
      <c r="F63" s="21"/>
    </row>
    <row r="64" spans="1:6" ht="47.25" x14ac:dyDescent="0.25">
      <c r="A64" s="23">
        <v>42</v>
      </c>
      <c r="B64" s="30" t="s">
        <v>80</v>
      </c>
      <c r="C64" s="31" t="s">
        <v>81</v>
      </c>
      <c r="D64" s="55">
        <v>67.617000000000004</v>
      </c>
      <c r="E64" s="55">
        <v>67.617000000000004</v>
      </c>
      <c r="F64" s="21">
        <f t="shared" si="3"/>
        <v>100</v>
      </c>
    </row>
    <row r="65" spans="1:8" ht="47.25" x14ac:dyDescent="0.25">
      <c r="A65" s="23">
        <v>43</v>
      </c>
      <c r="B65" s="36" t="s">
        <v>82</v>
      </c>
      <c r="C65" s="37" t="s">
        <v>83</v>
      </c>
      <c r="D65" s="55"/>
      <c r="E65" s="55"/>
      <c r="F65" s="21">
        <f t="shared" si="3"/>
        <v>0</v>
      </c>
    </row>
    <row r="66" spans="1:8" ht="110.25" x14ac:dyDescent="0.25">
      <c r="A66" s="23">
        <v>44</v>
      </c>
      <c r="B66" s="50" t="s">
        <v>306</v>
      </c>
      <c r="C66" s="51" t="s">
        <v>307</v>
      </c>
      <c r="D66" s="55"/>
      <c r="E66" s="55"/>
      <c r="F66" s="21">
        <f t="shared" si="3"/>
        <v>0</v>
      </c>
    </row>
    <row r="67" spans="1:8" ht="15.75" customHeight="1" x14ac:dyDescent="0.25">
      <c r="A67" s="23"/>
      <c r="B67" s="79" t="s">
        <v>73</v>
      </c>
      <c r="C67" s="80"/>
      <c r="D67" s="55"/>
      <c r="E67" s="55"/>
      <c r="F67" s="21"/>
    </row>
    <row r="68" spans="1:8" ht="126" x14ac:dyDescent="0.25">
      <c r="A68" s="23">
        <v>45</v>
      </c>
      <c r="B68" s="48" t="s">
        <v>306</v>
      </c>
      <c r="C68" s="49" t="s">
        <v>308</v>
      </c>
      <c r="D68" s="55">
        <v>0</v>
      </c>
      <c r="E68" s="55">
        <v>0</v>
      </c>
      <c r="F68" s="21">
        <f t="shared" si="3"/>
        <v>0</v>
      </c>
    </row>
    <row r="69" spans="1:8" ht="47.25" x14ac:dyDescent="0.25">
      <c r="A69" s="23">
        <v>46</v>
      </c>
      <c r="B69" s="34" t="s">
        <v>84</v>
      </c>
      <c r="C69" s="38" t="s">
        <v>85</v>
      </c>
      <c r="D69" s="58"/>
      <c r="E69" s="58"/>
      <c r="F69" s="21">
        <f t="shared" si="0"/>
        <v>0</v>
      </c>
    </row>
    <row r="70" spans="1:8" ht="33" customHeight="1" x14ac:dyDescent="0.25">
      <c r="A70" s="23">
        <f>1+A69</f>
        <v>47</v>
      </c>
      <c r="B70" s="34" t="s">
        <v>86</v>
      </c>
      <c r="C70" s="38" t="s">
        <v>87</v>
      </c>
      <c r="D70" s="58">
        <f>D72+D73</f>
        <v>209.49200000000002</v>
      </c>
      <c r="E70" s="58">
        <f>E72+E73</f>
        <v>209.49200000000002</v>
      </c>
      <c r="F70" s="21">
        <f t="shared" si="0"/>
        <v>100</v>
      </c>
    </row>
    <row r="71" spans="1:8" ht="15.75" x14ac:dyDescent="0.25">
      <c r="A71" s="23"/>
      <c r="B71" s="79" t="s">
        <v>73</v>
      </c>
      <c r="C71" s="80"/>
      <c r="D71" s="54"/>
      <c r="E71" s="54"/>
      <c r="F71" s="21">
        <f t="shared" si="0"/>
        <v>0</v>
      </c>
    </row>
    <row r="72" spans="1:8" ht="31.5" x14ac:dyDescent="0.25">
      <c r="A72" s="23">
        <f>A70+1</f>
        <v>48</v>
      </c>
      <c r="B72" s="30" t="s">
        <v>88</v>
      </c>
      <c r="C72" s="31" t="s">
        <v>89</v>
      </c>
      <c r="D72" s="55">
        <v>4.4000000000000004</v>
      </c>
      <c r="E72" s="55">
        <v>4.4000000000000004</v>
      </c>
      <c r="F72" s="21">
        <f t="shared" si="0"/>
        <v>100</v>
      </c>
    </row>
    <row r="73" spans="1:8" ht="47.25" x14ac:dyDescent="0.25">
      <c r="A73" s="23">
        <f>A72+1</f>
        <v>49</v>
      </c>
      <c r="B73" s="30" t="s">
        <v>90</v>
      </c>
      <c r="C73" s="31" t="s">
        <v>91</v>
      </c>
      <c r="D73" s="55">
        <v>205.09200000000001</v>
      </c>
      <c r="E73" s="55">
        <v>205.09200000000001</v>
      </c>
      <c r="F73" s="21">
        <f t="shared" si="0"/>
        <v>100</v>
      </c>
    </row>
    <row r="74" spans="1:8" ht="15.75" x14ac:dyDescent="0.25">
      <c r="A74" s="23">
        <f>A73+1</f>
        <v>50</v>
      </c>
      <c r="B74" s="34" t="s">
        <v>92</v>
      </c>
      <c r="C74" s="38" t="s">
        <v>93</v>
      </c>
      <c r="D74" s="59"/>
      <c r="E74" s="59"/>
      <c r="F74" s="21">
        <f t="shared" si="0"/>
        <v>0</v>
      </c>
    </row>
    <row r="75" spans="1:8" ht="15.75" x14ac:dyDescent="0.25">
      <c r="A75" s="23"/>
      <c r="B75" s="79" t="s">
        <v>73</v>
      </c>
      <c r="C75" s="80"/>
      <c r="D75" s="54"/>
      <c r="E75" s="54"/>
      <c r="F75" s="21">
        <f t="shared" si="0"/>
        <v>0</v>
      </c>
    </row>
    <row r="76" spans="1:8" ht="31.5" x14ac:dyDescent="0.25">
      <c r="A76" s="23">
        <v>51</v>
      </c>
      <c r="B76" s="47" t="s">
        <v>304</v>
      </c>
      <c r="C76" s="46" t="s">
        <v>305</v>
      </c>
      <c r="D76" s="54"/>
      <c r="E76" s="54"/>
      <c r="F76" s="21">
        <v>0</v>
      </c>
    </row>
    <row r="77" spans="1:8" ht="78.75" x14ac:dyDescent="0.25">
      <c r="A77" s="23">
        <v>52</v>
      </c>
      <c r="B77" s="36" t="s">
        <v>317</v>
      </c>
      <c r="C77" s="39" t="s">
        <v>318</v>
      </c>
      <c r="D77" s="54"/>
      <c r="E77" s="54"/>
      <c r="F77" s="21">
        <f>IF(D77&gt;0,E77/D77*100,)</f>
        <v>0</v>
      </c>
      <c r="H77" s="40"/>
    </row>
    <row r="78" spans="1:8" ht="15.75" x14ac:dyDescent="0.25">
      <c r="A78" s="23"/>
      <c r="B78" s="79" t="s">
        <v>73</v>
      </c>
      <c r="C78" s="80"/>
      <c r="D78" s="54"/>
      <c r="E78" s="54"/>
      <c r="F78" s="21">
        <f t="shared" si="0"/>
        <v>0</v>
      </c>
    </row>
    <row r="79" spans="1:8" ht="126" x14ac:dyDescent="0.25">
      <c r="A79" s="23">
        <f>A77+1</f>
        <v>53</v>
      </c>
      <c r="B79" s="41"/>
      <c r="C79" s="26" t="s">
        <v>242</v>
      </c>
      <c r="D79" s="54"/>
      <c r="E79" s="54"/>
      <c r="F79" s="21">
        <f t="shared" si="0"/>
        <v>0</v>
      </c>
    </row>
    <row r="80" spans="1:8" ht="110.25" x14ac:dyDescent="0.25">
      <c r="A80" s="23">
        <f>1+A79</f>
        <v>54</v>
      </c>
      <c r="B80" s="41"/>
      <c r="C80" s="26" t="s">
        <v>94</v>
      </c>
      <c r="D80" s="54"/>
      <c r="E80" s="54"/>
      <c r="F80" s="21">
        <f t="shared" si="0"/>
        <v>0</v>
      </c>
    </row>
    <row r="81" spans="1:6" ht="31.5" x14ac:dyDescent="0.25">
      <c r="A81" s="23">
        <f>1+A80</f>
        <v>55</v>
      </c>
      <c r="B81" s="41"/>
      <c r="C81" s="26" t="s">
        <v>95</v>
      </c>
      <c r="D81" s="60"/>
      <c r="E81" s="60"/>
      <c r="F81" s="21">
        <f t="shared" si="0"/>
        <v>0</v>
      </c>
    </row>
    <row r="82" spans="1:6" ht="94.5" x14ac:dyDescent="0.25">
      <c r="A82" s="23">
        <f>1+A81</f>
        <v>56</v>
      </c>
      <c r="B82" s="36" t="s">
        <v>96</v>
      </c>
      <c r="C82" s="39" t="s">
        <v>97</v>
      </c>
      <c r="D82" s="54"/>
      <c r="E82" s="54"/>
      <c r="F82" s="21">
        <f t="shared" si="0"/>
        <v>0</v>
      </c>
    </row>
    <row r="83" spans="1:6" ht="15.75" x14ac:dyDescent="0.25">
      <c r="A83" s="23"/>
      <c r="B83" s="79" t="s">
        <v>73</v>
      </c>
      <c r="C83" s="80"/>
      <c r="D83" s="54"/>
      <c r="E83" s="54"/>
      <c r="F83" s="21">
        <f t="shared" si="0"/>
        <v>0</v>
      </c>
    </row>
    <row r="84" spans="1:6" ht="47.25" x14ac:dyDescent="0.25">
      <c r="A84" s="23">
        <f>A82+1</f>
        <v>57</v>
      </c>
      <c r="B84" s="42"/>
      <c r="C84" s="31" t="s">
        <v>98</v>
      </c>
      <c r="D84" s="54"/>
      <c r="E84" s="54"/>
      <c r="F84" s="21">
        <f t="shared" ref="F84:F97" si="4">IF(D84&gt;0,E84/D84*100,)</f>
        <v>0</v>
      </c>
    </row>
    <row r="85" spans="1:6" ht="49.5" customHeight="1" x14ac:dyDescent="0.25">
      <c r="A85" s="23">
        <f>1+A84</f>
        <v>58</v>
      </c>
      <c r="B85" s="42"/>
      <c r="C85" s="31" t="s">
        <v>99</v>
      </c>
      <c r="D85" s="54"/>
      <c r="E85" s="54"/>
      <c r="F85" s="21">
        <f t="shared" si="4"/>
        <v>0</v>
      </c>
    </row>
    <row r="86" spans="1:6" ht="47.25" x14ac:dyDescent="0.25">
      <c r="A86" s="23">
        <f t="shared" ref="A86:A93" si="5">1+A85</f>
        <v>59</v>
      </c>
      <c r="B86" s="42"/>
      <c r="C86" s="31" t="s">
        <v>100</v>
      </c>
      <c r="D86" s="54"/>
      <c r="E86" s="54"/>
      <c r="F86" s="21">
        <f t="shared" si="4"/>
        <v>0</v>
      </c>
    </row>
    <row r="87" spans="1:6" ht="63" x14ac:dyDescent="0.25">
      <c r="A87" s="23">
        <f t="shared" si="5"/>
        <v>60</v>
      </c>
      <c r="B87" s="42"/>
      <c r="C87" s="31" t="s">
        <v>101</v>
      </c>
      <c r="D87" s="61"/>
      <c r="E87" s="61"/>
      <c r="F87" s="21">
        <f t="shared" si="4"/>
        <v>0</v>
      </c>
    </row>
    <row r="88" spans="1:6" ht="31.5" x14ac:dyDescent="0.25">
      <c r="A88" s="23">
        <f t="shared" si="5"/>
        <v>61</v>
      </c>
      <c r="B88" s="42"/>
      <c r="C88" s="26" t="s">
        <v>102</v>
      </c>
      <c r="D88" s="60"/>
      <c r="E88" s="60"/>
      <c r="F88" s="21">
        <f t="shared" si="4"/>
        <v>0</v>
      </c>
    </row>
    <row r="89" spans="1:6" ht="31.5" x14ac:dyDescent="0.25">
      <c r="A89" s="23">
        <f t="shared" si="5"/>
        <v>62</v>
      </c>
      <c r="B89" s="34" t="s">
        <v>103</v>
      </c>
      <c r="C89" s="38" t="s">
        <v>104</v>
      </c>
      <c r="D89" s="58"/>
      <c r="E89" s="58">
        <v>0</v>
      </c>
      <c r="F89" s="21">
        <f t="shared" si="4"/>
        <v>0</v>
      </c>
    </row>
    <row r="90" spans="1:6" ht="47.25" x14ac:dyDescent="0.2">
      <c r="A90" s="23">
        <f t="shared" si="5"/>
        <v>63</v>
      </c>
      <c r="B90" s="34" t="s">
        <v>105</v>
      </c>
      <c r="C90" s="35" t="s">
        <v>106</v>
      </c>
      <c r="D90" s="53"/>
      <c r="E90" s="53"/>
      <c r="F90" s="21">
        <f t="shared" si="4"/>
        <v>0</v>
      </c>
    </row>
    <row r="91" spans="1:6" ht="31.5" x14ac:dyDescent="0.2">
      <c r="A91" s="23">
        <f t="shared" si="5"/>
        <v>64</v>
      </c>
      <c r="B91" s="34" t="s">
        <v>287</v>
      </c>
      <c r="C91" s="35" t="s">
        <v>288</v>
      </c>
      <c r="D91" s="53"/>
      <c r="E91" s="53"/>
      <c r="F91" s="52"/>
    </row>
    <row r="92" spans="1:6" ht="31.5" x14ac:dyDescent="0.2">
      <c r="A92" s="23">
        <v>65</v>
      </c>
      <c r="B92" s="34" t="s">
        <v>107</v>
      </c>
      <c r="C92" s="35" t="s">
        <v>108</v>
      </c>
      <c r="D92" s="53"/>
      <c r="E92" s="53"/>
      <c r="F92" s="21">
        <f t="shared" si="4"/>
        <v>0</v>
      </c>
    </row>
    <row r="93" spans="1:6" ht="110.25" x14ac:dyDescent="0.2">
      <c r="A93" s="23">
        <f t="shared" si="5"/>
        <v>66</v>
      </c>
      <c r="B93" s="34" t="s">
        <v>109</v>
      </c>
      <c r="C93" s="35" t="s">
        <v>110</v>
      </c>
      <c r="D93" s="53"/>
      <c r="E93" s="53"/>
      <c r="F93" s="21">
        <f t="shared" si="4"/>
        <v>0</v>
      </c>
    </row>
    <row r="94" spans="1:6" ht="78.75" x14ac:dyDescent="0.2">
      <c r="A94" s="23">
        <v>67</v>
      </c>
      <c r="B94" s="34" t="s">
        <v>243</v>
      </c>
      <c r="C94" s="35" t="s">
        <v>244</v>
      </c>
      <c r="D94" s="53"/>
      <c r="E94" s="53"/>
      <c r="F94" s="21"/>
    </row>
    <row r="95" spans="1:6" ht="96" customHeight="1" x14ac:dyDescent="0.2">
      <c r="A95" s="23">
        <v>68</v>
      </c>
      <c r="B95" s="34" t="s">
        <v>269</v>
      </c>
      <c r="C95" s="35" t="s">
        <v>270</v>
      </c>
      <c r="D95" s="53"/>
      <c r="E95" s="53"/>
      <c r="F95" s="21"/>
    </row>
    <row r="96" spans="1:6" ht="31.5" x14ac:dyDescent="0.25">
      <c r="A96" s="23">
        <v>69</v>
      </c>
      <c r="B96" s="34" t="s">
        <v>111</v>
      </c>
      <c r="C96" s="38" t="s">
        <v>245</v>
      </c>
      <c r="D96" s="58"/>
      <c r="E96" s="58"/>
      <c r="F96" s="21">
        <f t="shared" si="4"/>
        <v>0</v>
      </c>
    </row>
    <row r="97" spans="1:6" ht="15.75" x14ac:dyDescent="0.25">
      <c r="A97" s="23">
        <v>70</v>
      </c>
      <c r="B97" s="34" t="s">
        <v>112</v>
      </c>
      <c r="C97" s="38" t="s">
        <v>113</v>
      </c>
      <c r="D97" s="59">
        <f>D96+D55+D11</f>
        <v>11364.309000000001</v>
      </c>
      <c r="E97" s="59">
        <f>E96+E55+E11</f>
        <v>11251.55522</v>
      </c>
      <c r="F97" s="21">
        <f t="shared" si="4"/>
        <v>99.00782546479509</v>
      </c>
    </row>
    <row r="98" spans="1:6" ht="15.75" x14ac:dyDescent="0.25">
      <c r="A98" s="87" t="s">
        <v>114</v>
      </c>
      <c r="B98" s="88"/>
      <c r="C98" s="88"/>
      <c r="D98" s="88"/>
      <c r="E98" s="88"/>
      <c r="F98" s="89"/>
    </row>
    <row r="99" spans="1:6" ht="15.75" x14ac:dyDescent="0.25">
      <c r="A99" s="23">
        <v>71</v>
      </c>
      <c r="B99" s="34" t="s">
        <v>115</v>
      </c>
      <c r="C99" s="38" t="s">
        <v>116</v>
      </c>
      <c r="D99" s="58">
        <f>D100+D101+D102+D104+D105+D106+D107+D108+D109</f>
        <v>3369.68568</v>
      </c>
      <c r="E99" s="58">
        <f>E100+E101+E102+E104+E105+E106+E107+E108+E109</f>
        <v>3304.6180200000003</v>
      </c>
      <c r="F99" s="43">
        <f>IF(D99&gt;0,E99/D99*100,)</f>
        <v>98.069028800336071</v>
      </c>
    </row>
    <row r="100" spans="1:6" ht="31.5" x14ac:dyDescent="0.25">
      <c r="A100" s="23">
        <v>72</v>
      </c>
      <c r="B100" s="36" t="s">
        <v>117</v>
      </c>
      <c r="C100" s="37" t="s">
        <v>118</v>
      </c>
      <c r="D100" s="54">
        <v>738.90850999999998</v>
      </c>
      <c r="E100" s="54">
        <v>738.90849000000003</v>
      </c>
      <c r="F100" s="43">
        <f t="shared" ref="F100:F159" si="6">IF(D100&gt;0,E100/D100*100,)</f>
        <v>99.999997293304972</v>
      </c>
    </row>
    <row r="101" spans="1:6" ht="47.25" x14ac:dyDescent="0.25">
      <c r="A101" s="23">
        <v>73</v>
      </c>
      <c r="B101" s="36" t="s">
        <v>119</v>
      </c>
      <c r="C101" s="37" t="s">
        <v>278</v>
      </c>
      <c r="D101" s="54"/>
      <c r="E101" s="54"/>
      <c r="F101" s="43">
        <f t="shared" si="6"/>
        <v>0</v>
      </c>
    </row>
    <row r="102" spans="1:6" ht="15.75" x14ac:dyDescent="0.25">
      <c r="A102" s="23">
        <v>74</v>
      </c>
      <c r="B102" s="36" t="s">
        <v>120</v>
      </c>
      <c r="C102" s="37" t="s">
        <v>121</v>
      </c>
      <c r="D102" s="54">
        <v>2592.0061700000001</v>
      </c>
      <c r="E102" s="54">
        <v>2526.9385299999999</v>
      </c>
      <c r="F102" s="43">
        <f t="shared" si="6"/>
        <v>97.489680358284019</v>
      </c>
    </row>
    <row r="103" spans="1:6" ht="15.75" x14ac:dyDescent="0.25">
      <c r="A103" s="23"/>
      <c r="B103" s="36"/>
      <c r="C103" s="37" t="s">
        <v>289</v>
      </c>
      <c r="D103" s="54">
        <v>0</v>
      </c>
      <c r="E103" s="54">
        <v>0</v>
      </c>
      <c r="F103" s="43"/>
    </row>
    <row r="104" spans="1:6" ht="15.75" x14ac:dyDescent="0.25">
      <c r="A104" s="23">
        <v>75</v>
      </c>
      <c r="B104" s="36" t="s">
        <v>122</v>
      </c>
      <c r="C104" s="37" t="s">
        <v>123</v>
      </c>
      <c r="D104" s="54">
        <v>0</v>
      </c>
      <c r="E104" s="54">
        <v>0</v>
      </c>
      <c r="F104" s="43">
        <f t="shared" si="6"/>
        <v>0</v>
      </c>
    </row>
    <row r="105" spans="1:6" ht="47.25" x14ac:dyDescent="0.25">
      <c r="A105" s="23">
        <v>76</v>
      </c>
      <c r="B105" s="36" t="s">
        <v>124</v>
      </c>
      <c r="C105" s="37" t="s">
        <v>246</v>
      </c>
      <c r="D105" s="60">
        <v>38.771000000000001</v>
      </c>
      <c r="E105" s="60">
        <v>38.771000000000001</v>
      </c>
      <c r="F105" s="43">
        <f t="shared" si="6"/>
        <v>100</v>
      </c>
    </row>
    <row r="106" spans="1:6" ht="31.5" x14ac:dyDescent="0.25">
      <c r="A106" s="23">
        <v>77</v>
      </c>
      <c r="B106" s="36" t="s">
        <v>125</v>
      </c>
      <c r="C106" s="37" t="s">
        <v>126</v>
      </c>
      <c r="D106" s="62">
        <v>0</v>
      </c>
      <c r="E106" s="62">
        <v>0</v>
      </c>
      <c r="F106" s="43">
        <f t="shared" si="6"/>
        <v>0</v>
      </c>
    </row>
    <row r="107" spans="1:6" ht="15.75" x14ac:dyDescent="0.25">
      <c r="A107" s="23">
        <v>78</v>
      </c>
      <c r="B107" s="36" t="s">
        <v>127</v>
      </c>
      <c r="C107" s="37" t="s">
        <v>129</v>
      </c>
      <c r="D107" s="54">
        <v>0</v>
      </c>
      <c r="E107" s="54">
        <v>0</v>
      </c>
      <c r="F107" s="43">
        <f t="shared" si="6"/>
        <v>0</v>
      </c>
    </row>
    <row r="108" spans="1:6" ht="31.5" x14ac:dyDescent="0.25">
      <c r="A108" s="23">
        <v>79</v>
      </c>
      <c r="B108" s="36" t="s">
        <v>128</v>
      </c>
      <c r="C108" s="37" t="s">
        <v>131</v>
      </c>
      <c r="D108" s="54"/>
      <c r="E108" s="54"/>
      <c r="F108" s="43">
        <f t="shared" si="6"/>
        <v>0</v>
      </c>
    </row>
    <row r="109" spans="1:6" ht="15.75" x14ac:dyDescent="0.25">
      <c r="A109" s="23">
        <v>80</v>
      </c>
      <c r="B109" s="36" t="s">
        <v>130</v>
      </c>
      <c r="C109" s="37" t="s">
        <v>132</v>
      </c>
      <c r="D109" s="54"/>
      <c r="E109" s="54"/>
      <c r="F109" s="43">
        <f t="shared" si="6"/>
        <v>0</v>
      </c>
    </row>
    <row r="110" spans="1:6" ht="15.75" x14ac:dyDescent="0.25">
      <c r="A110" s="23">
        <v>81</v>
      </c>
      <c r="B110" s="34" t="s">
        <v>133</v>
      </c>
      <c r="C110" s="35" t="s">
        <v>134</v>
      </c>
      <c r="D110" s="58">
        <f>D111+D112</f>
        <v>205.09200000000001</v>
      </c>
      <c r="E110" s="58">
        <f>E111+E112</f>
        <v>205.09200000000001</v>
      </c>
      <c r="F110" s="43">
        <f t="shared" si="6"/>
        <v>100</v>
      </c>
    </row>
    <row r="111" spans="1:6" ht="15.75" x14ac:dyDescent="0.25">
      <c r="A111" s="23">
        <v>82</v>
      </c>
      <c r="B111" s="36" t="s">
        <v>135</v>
      </c>
      <c r="C111" s="44" t="s">
        <v>136</v>
      </c>
      <c r="D111" s="54">
        <v>205.09200000000001</v>
      </c>
      <c r="E111" s="54">
        <v>205.09200000000001</v>
      </c>
      <c r="F111" s="43">
        <f t="shared" si="6"/>
        <v>100</v>
      </c>
    </row>
    <row r="112" spans="1:6" ht="15.75" x14ac:dyDescent="0.25">
      <c r="A112" s="23">
        <v>83</v>
      </c>
      <c r="B112" s="36" t="s">
        <v>137</v>
      </c>
      <c r="C112" s="44" t="s">
        <v>138</v>
      </c>
      <c r="D112" s="54"/>
      <c r="E112" s="54"/>
      <c r="F112" s="43">
        <f t="shared" si="6"/>
        <v>0</v>
      </c>
    </row>
    <row r="113" spans="1:6" ht="31.5" x14ac:dyDescent="0.25">
      <c r="A113" s="23">
        <v>84</v>
      </c>
      <c r="B113" s="34" t="s">
        <v>139</v>
      </c>
      <c r="C113" s="35" t="s">
        <v>140</v>
      </c>
      <c r="D113" s="58">
        <f>D114+D116+D117+D118+D115</f>
        <v>424.4</v>
      </c>
      <c r="E113" s="58">
        <f>E114+E116+E117+E118+E115</f>
        <v>378.55910999999998</v>
      </c>
      <c r="F113" s="43">
        <f t="shared" si="6"/>
        <v>89.198659283694624</v>
      </c>
    </row>
    <row r="114" spans="1:6" ht="15.75" x14ac:dyDescent="0.25">
      <c r="A114" s="23">
        <v>85</v>
      </c>
      <c r="B114" s="36" t="s">
        <v>141</v>
      </c>
      <c r="C114" s="44" t="s">
        <v>142</v>
      </c>
      <c r="D114" s="54"/>
      <c r="E114" s="54"/>
      <c r="F114" s="43">
        <f t="shared" si="6"/>
        <v>0</v>
      </c>
    </row>
    <row r="115" spans="1:6" ht="15.75" x14ac:dyDescent="0.25">
      <c r="A115" s="23">
        <v>86</v>
      </c>
      <c r="B115" s="36" t="s">
        <v>280</v>
      </c>
      <c r="C115" s="44" t="s">
        <v>279</v>
      </c>
      <c r="D115" s="54">
        <v>4.4000000000000004</v>
      </c>
      <c r="E115" s="54">
        <v>4.4000000000000004</v>
      </c>
      <c r="F115" s="43">
        <f t="shared" si="6"/>
        <v>100</v>
      </c>
    </row>
    <row r="116" spans="1:6" ht="63" x14ac:dyDescent="0.25">
      <c r="A116" s="23">
        <v>87</v>
      </c>
      <c r="B116" s="36" t="s">
        <v>143</v>
      </c>
      <c r="C116" s="44" t="s">
        <v>144</v>
      </c>
      <c r="D116" s="54"/>
      <c r="E116" s="54"/>
      <c r="F116" s="43">
        <f t="shared" si="6"/>
        <v>0</v>
      </c>
    </row>
    <row r="117" spans="1:6" ht="15.75" x14ac:dyDescent="0.25">
      <c r="A117" s="23">
        <v>88</v>
      </c>
      <c r="B117" s="36" t="s">
        <v>145</v>
      </c>
      <c r="C117" s="44" t="s">
        <v>146</v>
      </c>
      <c r="D117" s="62">
        <v>390</v>
      </c>
      <c r="E117" s="62">
        <v>370.40911</v>
      </c>
      <c r="F117" s="43">
        <f t="shared" si="6"/>
        <v>94.976694871794876</v>
      </c>
    </row>
    <row r="118" spans="1:6" ht="47.25" x14ac:dyDescent="0.25">
      <c r="A118" s="23">
        <v>89</v>
      </c>
      <c r="B118" s="36" t="s">
        <v>147</v>
      </c>
      <c r="C118" s="44" t="s">
        <v>148</v>
      </c>
      <c r="D118" s="54">
        <v>30</v>
      </c>
      <c r="E118" s="54">
        <v>3.75</v>
      </c>
      <c r="F118" s="43">
        <f t="shared" si="6"/>
        <v>12.5</v>
      </c>
    </row>
    <row r="119" spans="1:6" ht="15.75" x14ac:dyDescent="0.25">
      <c r="A119" s="23">
        <v>90</v>
      </c>
      <c r="B119" s="34" t="s">
        <v>149</v>
      </c>
      <c r="C119" s="38" t="s">
        <v>150</v>
      </c>
      <c r="D119" s="58">
        <f>D120+D121+D122+D123+D124+D125+D126+D127+D128+D129</f>
        <v>1558.5360000000001</v>
      </c>
      <c r="E119" s="58">
        <f>E120+E121+E122+E123+E124+E125+E126+E127+E128+E129</f>
        <v>1492.6848199999999</v>
      </c>
      <c r="F119" s="43">
        <f t="shared" si="6"/>
        <v>95.77480533013032</v>
      </c>
    </row>
    <row r="120" spans="1:6" ht="15.75" x14ac:dyDescent="0.25">
      <c r="A120" s="23">
        <v>91</v>
      </c>
      <c r="B120" s="36" t="s">
        <v>151</v>
      </c>
      <c r="C120" s="37" t="s">
        <v>152</v>
      </c>
      <c r="D120" s="62"/>
      <c r="E120" s="62"/>
      <c r="F120" s="43">
        <f t="shared" si="6"/>
        <v>0</v>
      </c>
    </row>
    <row r="121" spans="1:6" ht="15.75" x14ac:dyDescent="0.25">
      <c r="A121" s="23">
        <v>92</v>
      </c>
      <c r="B121" s="36" t="s">
        <v>153</v>
      </c>
      <c r="C121" s="37" t="s">
        <v>154</v>
      </c>
      <c r="D121" s="54"/>
      <c r="E121" s="54"/>
      <c r="F121" s="43">
        <f t="shared" si="6"/>
        <v>0</v>
      </c>
    </row>
    <row r="122" spans="1:6" ht="15.75" x14ac:dyDescent="0.25">
      <c r="A122" s="23">
        <v>93</v>
      </c>
      <c r="B122" s="36" t="s">
        <v>155</v>
      </c>
      <c r="C122" s="37" t="s">
        <v>156</v>
      </c>
      <c r="D122" s="54"/>
      <c r="E122" s="54"/>
      <c r="F122" s="43">
        <f t="shared" si="6"/>
        <v>0</v>
      </c>
    </row>
    <row r="123" spans="1:6" ht="15.75" x14ac:dyDescent="0.25">
      <c r="A123" s="23">
        <v>94</v>
      </c>
      <c r="B123" s="36" t="s">
        <v>157</v>
      </c>
      <c r="C123" s="37" t="s">
        <v>158</v>
      </c>
      <c r="D123" s="54"/>
      <c r="E123" s="54"/>
      <c r="F123" s="43">
        <f t="shared" si="6"/>
        <v>0</v>
      </c>
    </row>
    <row r="124" spans="1:6" ht="15.75" x14ac:dyDescent="0.25">
      <c r="A124" s="23">
        <v>95</v>
      </c>
      <c r="B124" s="36" t="s">
        <v>159</v>
      </c>
      <c r="C124" s="37" t="s">
        <v>160</v>
      </c>
      <c r="D124" s="54"/>
      <c r="E124" s="54"/>
      <c r="F124" s="43">
        <f t="shared" si="6"/>
        <v>0</v>
      </c>
    </row>
    <row r="125" spans="1:6" ht="15.75" x14ac:dyDescent="0.25">
      <c r="A125" s="23">
        <v>96</v>
      </c>
      <c r="B125" s="36" t="s">
        <v>161</v>
      </c>
      <c r="C125" s="37" t="s">
        <v>162</v>
      </c>
      <c r="D125" s="54"/>
      <c r="E125" s="54"/>
      <c r="F125" s="43">
        <f t="shared" si="6"/>
        <v>0</v>
      </c>
    </row>
    <row r="126" spans="1:6" ht="15.75" x14ac:dyDescent="0.25">
      <c r="A126" s="23">
        <v>97</v>
      </c>
      <c r="B126" s="36" t="s">
        <v>163</v>
      </c>
      <c r="C126" s="37" t="s">
        <v>164</v>
      </c>
      <c r="D126" s="62"/>
      <c r="E126" s="62"/>
      <c r="F126" s="43">
        <f t="shared" si="6"/>
        <v>0</v>
      </c>
    </row>
    <row r="127" spans="1:6" ht="15.75" x14ac:dyDescent="0.25">
      <c r="A127" s="23">
        <v>98</v>
      </c>
      <c r="B127" s="36" t="s">
        <v>165</v>
      </c>
      <c r="C127" s="37" t="s">
        <v>247</v>
      </c>
      <c r="D127" s="62">
        <v>1558.5360000000001</v>
      </c>
      <c r="E127" s="62">
        <v>1492.6848199999999</v>
      </c>
      <c r="F127" s="43">
        <f t="shared" si="6"/>
        <v>95.77480533013032</v>
      </c>
    </row>
    <row r="128" spans="1:6" ht="15.75" x14ac:dyDescent="0.25">
      <c r="A128" s="23">
        <v>99</v>
      </c>
      <c r="B128" s="36" t="s">
        <v>166</v>
      </c>
      <c r="C128" s="37" t="s">
        <v>167</v>
      </c>
      <c r="D128" s="54"/>
      <c r="E128" s="54"/>
      <c r="F128" s="43">
        <f t="shared" si="6"/>
        <v>0</v>
      </c>
    </row>
    <row r="129" spans="1:6" ht="31.5" x14ac:dyDescent="0.25">
      <c r="A129" s="23">
        <v>100</v>
      </c>
      <c r="B129" s="36" t="s">
        <v>168</v>
      </c>
      <c r="C129" s="37" t="s">
        <v>169</v>
      </c>
      <c r="D129" s="54"/>
      <c r="E129" s="54"/>
      <c r="F129" s="43">
        <f t="shared" si="6"/>
        <v>0</v>
      </c>
    </row>
    <row r="130" spans="1:6" ht="15.75" x14ac:dyDescent="0.25">
      <c r="A130" s="23">
        <v>101</v>
      </c>
      <c r="B130" s="34" t="s">
        <v>170</v>
      </c>
      <c r="C130" s="38" t="s">
        <v>171</v>
      </c>
      <c r="D130" s="58">
        <f>D131+D132+D133+D134</f>
        <v>2956.2513199999999</v>
      </c>
      <c r="E130" s="58">
        <f>E131+E132+E133+E134</f>
        <v>2306.7719499999998</v>
      </c>
      <c r="F130" s="43">
        <f t="shared" si="6"/>
        <v>78.030305961943725</v>
      </c>
    </row>
    <row r="131" spans="1:6" ht="15.75" x14ac:dyDescent="0.25">
      <c r="A131" s="23">
        <v>102</v>
      </c>
      <c r="B131" s="36" t="s">
        <v>172</v>
      </c>
      <c r="C131" s="37" t="s">
        <v>173</v>
      </c>
      <c r="D131" s="54"/>
      <c r="E131" s="54"/>
      <c r="F131" s="43">
        <f t="shared" si="6"/>
        <v>0</v>
      </c>
    </row>
    <row r="132" spans="1:6" ht="15.75" x14ac:dyDescent="0.25">
      <c r="A132" s="23">
        <v>103</v>
      </c>
      <c r="B132" s="36" t="s">
        <v>174</v>
      </c>
      <c r="C132" s="37" t="s">
        <v>175</v>
      </c>
      <c r="D132" s="54">
        <v>0</v>
      </c>
      <c r="E132" s="54">
        <v>0</v>
      </c>
      <c r="F132" s="43">
        <f t="shared" si="6"/>
        <v>0</v>
      </c>
    </row>
    <row r="133" spans="1:6" ht="15.75" x14ac:dyDescent="0.25">
      <c r="A133" s="23">
        <v>104</v>
      </c>
      <c r="B133" s="36" t="s">
        <v>176</v>
      </c>
      <c r="C133" s="37" t="s">
        <v>177</v>
      </c>
      <c r="D133" s="54">
        <v>2956.2513199999999</v>
      </c>
      <c r="E133" s="54">
        <v>2306.7719499999998</v>
      </c>
      <c r="F133" s="43">
        <f t="shared" si="6"/>
        <v>78.030305961943725</v>
      </c>
    </row>
    <row r="134" spans="1:6" ht="31.5" x14ac:dyDescent="0.25">
      <c r="A134" s="23">
        <v>105</v>
      </c>
      <c r="B134" s="36" t="s">
        <v>178</v>
      </c>
      <c r="C134" s="37" t="s">
        <v>179</v>
      </c>
      <c r="D134" s="54"/>
      <c r="E134" s="54">
        <v>0</v>
      </c>
      <c r="F134" s="43">
        <f t="shared" si="6"/>
        <v>0</v>
      </c>
    </row>
    <row r="135" spans="1:6" ht="15.75" x14ac:dyDescent="0.25">
      <c r="A135" s="23">
        <v>106</v>
      </c>
      <c r="B135" s="34" t="s">
        <v>180</v>
      </c>
      <c r="C135" s="38" t="s">
        <v>181</v>
      </c>
      <c r="D135" s="58">
        <v>0</v>
      </c>
      <c r="E135" s="58">
        <v>0</v>
      </c>
      <c r="F135" s="43">
        <f t="shared" si="6"/>
        <v>0</v>
      </c>
    </row>
    <row r="136" spans="1:6" ht="15.75" x14ac:dyDescent="0.25">
      <c r="A136" s="23">
        <v>107</v>
      </c>
      <c r="B136" s="34" t="s">
        <v>182</v>
      </c>
      <c r="C136" s="38" t="s">
        <v>183</v>
      </c>
      <c r="D136" s="58">
        <f>D137+D138+D139+D140+D141+D142+D143+D144</f>
        <v>0</v>
      </c>
      <c r="E136" s="58">
        <f>E137+E138+E139+E140+E141+E142+E143+E144</f>
        <v>0</v>
      </c>
      <c r="F136" s="43">
        <f t="shared" si="6"/>
        <v>0</v>
      </c>
    </row>
    <row r="137" spans="1:6" ht="15.75" x14ac:dyDescent="0.25">
      <c r="A137" s="23">
        <v>108</v>
      </c>
      <c r="B137" s="36" t="s">
        <v>184</v>
      </c>
      <c r="C137" s="37" t="s">
        <v>185</v>
      </c>
      <c r="D137" s="62"/>
      <c r="E137" s="62"/>
      <c r="F137" s="43">
        <f t="shared" si="6"/>
        <v>0</v>
      </c>
    </row>
    <row r="138" spans="1:6" ht="15.75" x14ac:dyDescent="0.25">
      <c r="A138" s="23">
        <v>109</v>
      </c>
      <c r="B138" s="36" t="s">
        <v>186</v>
      </c>
      <c r="C138" s="37" t="s">
        <v>187</v>
      </c>
      <c r="D138" s="63"/>
      <c r="E138" s="63"/>
      <c r="F138" s="43">
        <f t="shared" si="6"/>
        <v>0</v>
      </c>
    </row>
    <row r="139" spans="1:6" ht="15.75" x14ac:dyDescent="0.25">
      <c r="A139" s="23">
        <v>110</v>
      </c>
      <c r="B139" s="36" t="s">
        <v>188</v>
      </c>
      <c r="C139" s="37" t="s">
        <v>189</v>
      </c>
      <c r="D139" s="63"/>
      <c r="E139" s="63"/>
      <c r="F139" s="43">
        <f t="shared" si="6"/>
        <v>0</v>
      </c>
    </row>
    <row r="140" spans="1:6" ht="15.75" x14ac:dyDescent="0.25">
      <c r="A140" s="23">
        <v>111</v>
      </c>
      <c r="B140" s="36" t="s">
        <v>190</v>
      </c>
      <c r="C140" s="37" t="s">
        <v>191</v>
      </c>
      <c r="D140" s="63"/>
      <c r="E140" s="63"/>
      <c r="F140" s="43">
        <f t="shared" si="6"/>
        <v>0</v>
      </c>
    </row>
    <row r="141" spans="1:6" ht="31.5" x14ac:dyDescent="0.25">
      <c r="A141" s="23">
        <v>112</v>
      </c>
      <c r="B141" s="36" t="s">
        <v>192</v>
      </c>
      <c r="C141" s="37" t="s">
        <v>193</v>
      </c>
      <c r="D141" s="63">
        <v>0</v>
      </c>
      <c r="E141" s="63">
        <v>0</v>
      </c>
      <c r="F141" s="43">
        <f t="shared" si="6"/>
        <v>0</v>
      </c>
    </row>
    <row r="142" spans="1:6" ht="31.5" x14ac:dyDescent="0.25">
      <c r="A142" s="23">
        <v>113</v>
      </c>
      <c r="B142" s="36" t="s">
        <v>194</v>
      </c>
      <c r="C142" s="37" t="s">
        <v>195</v>
      </c>
      <c r="D142" s="54"/>
      <c r="E142" s="54"/>
      <c r="F142" s="43">
        <f t="shared" si="6"/>
        <v>0</v>
      </c>
    </row>
    <row r="143" spans="1:6" ht="15.75" x14ac:dyDescent="0.25">
      <c r="A143" s="23">
        <v>114</v>
      </c>
      <c r="B143" s="36" t="s">
        <v>196</v>
      </c>
      <c r="C143" s="37" t="s">
        <v>197</v>
      </c>
      <c r="D143" s="54"/>
      <c r="E143" s="54"/>
      <c r="F143" s="43">
        <f t="shared" si="6"/>
        <v>0</v>
      </c>
    </row>
    <row r="144" spans="1:6" ht="15.75" x14ac:dyDescent="0.25">
      <c r="A144" s="23">
        <v>115</v>
      </c>
      <c r="B144" s="36" t="s">
        <v>198</v>
      </c>
      <c r="C144" s="37" t="s">
        <v>199</v>
      </c>
      <c r="D144" s="60"/>
      <c r="E144" s="60"/>
      <c r="F144" s="43">
        <f t="shared" si="6"/>
        <v>0</v>
      </c>
    </row>
    <row r="145" spans="1:6" ht="31.5" x14ac:dyDescent="0.25">
      <c r="A145" s="23">
        <v>116</v>
      </c>
      <c r="B145" s="34" t="s">
        <v>200</v>
      </c>
      <c r="C145" s="38" t="s">
        <v>201</v>
      </c>
      <c r="D145" s="58">
        <f>D146+D147+D148</f>
        <v>2603.87</v>
      </c>
      <c r="E145" s="58">
        <f>E146+E147+E148</f>
        <v>2460.6123299999999</v>
      </c>
      <c r="F145" s="43">
        <f t="shared" si="6"/>
        <v>94.498278715911326</v>
      </c>
    </row>
    <row r="146" spans="1:6" ht="15.75" x14ac:dyDescent="0.25">
      <c r="A146" s="23">
        <v>117</v>
      </c>
      <c r="B146" s="36" t="s">
        <v>202</v>
      </c>
      <c r="C146" s="37" t="s">
        <v>203</v>
      </c>
      <c r="D146" s="54">
        <v>2603.87</v>
      </c>
      <c r="E146" s="54">
        <v>2460.6123299999999</v>
      </c>
      <c r="F146" s="43">
        <f t="shared" si="6"/>
        <v>94.498278715911326</v>
      </c>
    </row>
    <row r="147" spans="1:6" ht="15.75" x14ac:dyDescent="0.25">
      <c r="A147" s="23">
        <v>118</v>
      </c>
      <c r="B147" s="36" t="s">
        <v>204</v>
      </c>
      <c r="C147" s="37" t="s">
        <v>205</v>
      </c>
      <c r="D147" s="54"/>
      <c r="E147" s="54"/>
      <c r="F147" s="43">
        <f t="shared" si="6"/>
        <v>0</v>
      </c>
    </row>
    <row r="148" spans="1:6" ht="33" customHeight="1" x14ac:dyDescent="0.25">
      <c r="A148" s="23">
        <v>119</v>
      </c>
      <c r="B148" s="36" t="s">
        <v>206</v>
      </c>
      <c r="C148" s="37" t="s">
        <v>207</v>
      </c>
      <c r="D148" s="60"/>
      <c r="E148" s="60"/>
      <c r="F148" s="43">
        <f t="shared" si="6"/>
        <v>0</v>
      </c>
    </row>
    <row r="149" spans="1:6" ht="15.75" x14ac:dyDescent="0.25">
      <c r="A149" s="23">
        <v>120</v>
      </c>
      <c r="B149" s="34" t="s">
        <v>208</v>
      </c>
      <c r="C149" s="38" t="s">
        <v>248</v>
      </c>
      <c r="D149" s="58">
        <f>D150+D151+D152+D153+D154+D155+D156+D157</f>
        <v>0</v>
      </c>
      <c r="E149" s="58">
        <f>E150+E151+E152+E153+E154+E155+E156+E157</f>
        <v>0</v>
      </c>
      <c r="F149" s="43">
        <f t="shared" si="6"/>
        <v>0</v>
      </c>
    </row>
    <row r="150" spans="1:6" ht="15.75" x14ac:dyDescent="0.25">
      <c r="A150" s="23">
        <v>121</v>
      </c>
      <c r="B150" s="36" t="s">
        <v>209</v>
      </c>
      <c r="C150" s="37" t="s">
        <v>210</v>
      </c>
      <c r="D150" s="54"/>
      <c r="E150" s="54"/>
      <c r="F150" s="43">
        <f t="shared" si="6"/>
        <v>0</v>
      </c>
    </row>
    <row r="151" spans="1:6" ht="15.75" x14ac:dyDescent="0.25">
      <c r="A151" s="23">
        <v>122</v>
      </c>
      <c r="B151" s="36" t="s">
        <v>211</v>
      </c>
      <c r="C151" s="37" t="s">
        <v>212</v>
      </c>
      <c r="D151" s="54"/>
      <c r="E151" s="54"/>
      <c r="F151" s="43">
        <f t="shared" si="6"/>
        <v>0</v>
      </c>
    </row>
    <row r="152" spans="1:6" ht="31.5" x14ac:dyDescent="0.25">
      <c r="A152" s="23">
        <v>123</v>
      </c>
      <c r="B152" s="36" t="s">
        <v>213</v>
      </c>
      <c r="C152" s="37" t="s">
        <v>214</v>
      </c>
      <c r="D152" s="54"/>
      <c r="E152" s="54"/>
      <c r="F152" s="43">
        <f t="shared" si="6"/>
        <v>0</v>
      </c>
    </row>
    <row r="153" spans="1:6" ht="15.75" x14ac:dyDescent="0.25">
      <c r="A153" s="23">
        <v>124</v>
      </c>
      <c r="B153" s="36" t="s">
        <v>215</v>
      </c>
      <c r="C153" s="37" t="s">
        <v>216</v>
      </c>
      <c r="D153" s="54"/>
      <c r="E153" s="54"/>
      <c r="F153" s="43">
        <f t="shared" si="6"/>
        <v>0</v>
      </c>
    </row>
    <row r="154" spans="1:6" ht="15.75" x14ac:dyDescent="0.25">
      <c r="A154" s="23">
        <v>125</v>
      </c>
      <c r="B154" s="36" t="s">
        <v>217</v>
      </c>
      <c r="C154" s="37" t="s">
        <v>218</v>
      </c>
      <c r="D154" s="54"/>
      <c r="E154" s="54"/>
      <c r="F154" s="43">
        <f t="shared" si="6"/>
        <v>0</v>
      </c>
    </row>
    <row r="155" spans="1:6" ht="47.25" x14ac:dyDescent="0.25">
      <c r="A155" s="23">
        <v>126</v>
      </c>
      <c r="B155" s="36" t="s">
        <v>219</v>
      </c>
      <c r="C155" s="37" t="s">
        <v>220</v>
      </c>
      <c r="D155" s="54"/>
      <c r="E155" s="54"/>
      <c r="F155" s="43">
        <f t="shared" si="6"/>
        <v>0</v>
      </c>
    </row>
    <row r="156" spans="1:6" ht="15.75" x14ac:dyDescent="0.25">
      <c r="A156" s="23">
        <v>127</v>
      </c>
      <c r="B156" s="36" t="s">
        <v>221</v>
      </c>
      <c r="C156" s="37" t="s">
        <v>222</v>
      </c>
      <c r="D156" s="54"/>
      <c r="E156" s="54"/>
      <c r="F156" s="43">
        <f t="shared" si="6"/>
        <v>0</v>
      </c>
    </row>
    <row r="157" spans="1:6" ht="15.75" x14ac:dyDescent="0.25">
      <c r="A157" s="23">
        <v>128</v>
      </c>
      <c r="B157" s="36" t="s">
        <v>249</v>
      </c>
      <c r="C157" s="37" t="s">
        <v>250</v>
      </c>
      <c r="D157" s="60"/>
      <c r="E157" s="60"/>
      <c r="F157" s="43">
        <f t="shared" si="6"/>
        <v>0</v>
      </c>
    </row>
    <row r="158" spans="1:6" ht="15.75" x14ac:dyDescent="0.25">
      <c r="A158" s="23">
        <v>129</v>
      </c>
      <c r="B158" s="34" t="s">
        <v>8</v>
      </c>
      <c r="C158" s="38" t="s">
        <v>223</v>
      </c>
      <c r="D158" s="58">
        <f>D159+D160+D161+D162+D163</f>
        <v>267.5</v>
      </c>
      <c r="E158" s="58">
        <f>E159+E160+E161+E162+E163</f>
        <v>163.52887999999999</v>
      </c>
      <c r="F158" s="43">
        <f t="shared" si="6"/>
        <v>61.132291588785037</v>
      </c>
    </row>
    <row r="159" spans="1:6" ht="15.75" x14ac:dyDescent="0.25">
      <c r="A159" s="23">
        <v>130</v>
      </c>
      <c r="B159" s="36" t="s">
        <v>224</v>
      </c>
      <c r="C159" s="37" t="s">
        <v>225</v>
      </c>
      <c r="D159" s="54">
        <v>267.5</v>
      </c>
      <c r="E159" s="54">
        <v>163.52887999999999</v>
      </c>
      <c r="F159" s="43">
        <f t="shared" si="6"/>
        <v>61.132291588785037</v>
      </c>
    </row>
    <row r="160" spans="1:6" ht="15.75" x14ac:dyDescent="0.25">
      <c r="A160" s="23">
        <v>131</v>
      </c>
      <c r="B160" s="36" t="s">
        <v>226</v>
      </c>
      <c r="C160" s="37" t="s">
        <v>227</v>
      </c>
      <c r="D160" s="54"/>
      <c r="E160" s="54"/>
      <c r="F160" s="43">
        <f>IF(D160&gt;0,E160/D160*100,)</f>
        <v>0</v>
      </c>
    </row>
    <row r="161" spans="1:6" ht="15.75" x14ac:dyDescent="0.25">
      <c r="A161" s="23">
        <v>132</v>
      </c>
      <c r="B161" s="36" t="s">
        <v>228</v>
      </c>
      <c r="C161" s="37" t="s">
        <v>229</v>
      </c>
      <c r="D161" s="54"/>
      <c r="E161" s="54"/>
      <c r="F161" s="43">
        <f>IF(D161&gt;0,E161/D161*100,)</f>
        <v>0</v>
      </c>
    </row>
    <row r="162" spans="1:6" ht="15.75" x14ac:dyDescent="0.25">
      <c r="A162" s="23">
        <v>133</v>
      </c>
      <c r="B162" s="36" t="s">
        <v>230</v>
      </c>
      <c r="C162" s="37" t="s">
        <v>231</v>
      </c>
      <c r="D162" s="54"/>
      <c r="E162" s="54"/>
      <c r="F162" s="43">
        <f>IF(D162&gt;0,E162/D162*100,)</f>
        <v>0</v>
      </c>
    </row>
    <row r="163" spans="1:6" ht="31.5" x14ac:dyDescent="0.25">
      <c r="A163" s="23">
        <v>134</v>
      </c>
      <c r="B163" s="36" t="s">
        <v>232</v>
      </c>
      <c r="C163" s="37" t="s">
        <v>233</v>
      </c>
      <c r="D163" s="60"/>
      <c r="E163" s="60"/>
      <c r="F163" s="43">
        <f>IF(D163&gt;0,E163/D163*100,)</f>
        <v>0</v>
      </c>
    </row>
    <row r="164" spans="1:6" ht="15.75" x14ac:dyDescent="0.25">
      <c r="A164" s="23">
        <v>135</v>
      </c>
      <c r="B164" s="34" t="s">
        <v>234</v>
      </c>
      <c r="C164" s="38" t="s">
        <v>273</v>
      </c>
      <c r="D164" s="64">
        <f>D165+D166+D169+D167+D168</f>
        <v>0</v>
      </c>
      <c r="E164" s="64">
        <f>E165+E166+E169+E167+E168</f>
        <v>0</v>
      </c>
      <c r="F164" s="43">
        <f t="shared" ref="F164:F174" si="7">IF(D164&gt;0,E164/D164*100,)</f>
        <v>0</v>
      </c>
    </row>
    <row r="165" spans="1:6" ht="15.75" x14ac:dyDescent="0.25">
      <c r="A165" s="23">
        <v>136</v>
      </c>
      <c r="B165" s="36" t="s">
        <v>235</v>
      </c>
      <c r="C165" s="37" t="s">
        <v>274</v>
      </c>
      <c r="D165" s="60"/>
      <c r="E165" s="60"/>
      <c r="F165" s="43">
        <f t="shared" si="7"/>
        <v>0</v>
      </c>
    </row>
    <row r="166" spans="1:6" ht="15.75" x14ac:dyDescent="0.25">
      <c r="A166" s="23">
        <v>137</v>
      </c>
      <c r="B166" s="36" t="s">
        <v>237</v>
      </c>
      <c r="C166" s="37" t="s">
        <v>251</v>
      </c>
      <c r="D166" s="60"/>
      <c r="E166" s="60"/>
      <c r="F166" s="43">
        <f t="shared" si="7"/>
        <v>0</v>
      </c>
    </row>
    <row r="167" spans="1:6" ht="15.75" x14ac:dyDescent="0.25">
      <c r="A167" s="23">
        <v>138</v>
      </c>
      <c r="B167" s="36" t="s">
        <v>271</v>
      </c>
      <c r="C167" s="37" t="s">
        <v>272</v>
      </c>
      <c r="D167" s="60"/>
      <c r="E167" s="60"/>
      <c r="F167" s="43">
        <f t="shared" si="7"/>
        <v>0</v>
      </c>
    </row>
    <row r="168" spans="1:6" ht="31.5" x14ac:dyDescent="0.25">
      <c r="A168" s="23">
        <v>139</v>
      </c>
      <c r="B168" s="36" t="s">
        <v>281</v>
      </c>
      <c r="C168" s="37" t="s">
        <v>282</v>
      </c>
      <c r="D168" s="60"/>
      <c r="E168" s="60"/>
      <c r="F168" s="43">
        <f t="shared" si="7"/>
        <v>0</v>
      </c>
    </row>
    <row r="169" spans="1:6" ht="31.5" x14ac:dyDescent="0.25">
      <c r="A169" s="23">
        <v>140</v>
      </c>
      <c r="B169" s="36" t="s">
        <v>252</v>
      </c>
      <c r="C169" s="37" t="s">
        <v>253</v>
      </c>
      <c r="D169" s="60"/>
      <c r="E169" s="60"/>
      <c r="F169" s="43">
        <f t="shared" si="7"/>
        <v>0</v>
      </c>
    </row>
    <row r="170" spans="1:6" ht="15.75" x14ac:dyDescent="0.25">
      <c r="A170" s="23">
        <v>141</v>
      </c>
      <c r="B170" s="34" t="s">
        <v>254</v>
      </c>
      <c r="C170" s="38" t="s">
        <v>255</v>
      </c>
      <c r="D170" s="64">
        <f>D171+D172+D173</f>
        <v>0</v>
      </c>
      <c r="E170" s="64">
        <f>E171+E172+E173</f>
        <v>0</v>
      </c>
      <c r="F170" s="43">
        <f t="shared" si="7"/>
        <v>0</v>
      </c>
    </row>
    <row r="171" spans="1:6" ht="15.75" x14ac:dyDescent="0.25">
      <c r="A171" s="23">
        <v>142</v>
      </c>
      <c r="B171" s="36" t="s">
        <v>256</v>
      </c>
      <c r="C171" s="37" t="s">
        <v>257</v>
      </c>
      <c r="D171" s="60"/>
      <c r="E171" s="60"/>
      <c r="F171" s="43">
        <f t="shared" si="7"/>
        <v>0</v>
      </c>
    </row>
    <row r="172" spans="1:6" ht="15.75" x14ac:dyDescent="0.25">
      <c r="A172" s="23">
        <v>143</v>
      </c>
      <c r="B172" s="36" t="s">
        <v>258</v>
      </c>
      <c r="C172" s="37" t="s">
        <v>259</v>
      </c>
      <c r="D172" s="60"/>
      <c r="E172" s="60"/>
      <c r="F172" s="43">
        <f t="shared" si="7"/>
        <v>0</v>
      </c>
    </row>
    <row r="173" spans="1:6" ht="31.5" x14ac:dyDescent="0.25">
      <c r="A173" s="23">
        <v>144</v>
      </c>
      <c r="B173" s="36" t="s">
        <v>260</v>
      </c>
      <c r="C173" s="37" t="s">
        <v>261</v>
      </c>
      <c r="D173" s="60"/>
      <c r="E173" s="60"/>
      <c r="F173" s="43">
        <f t="shared" si="7"/>
        <v>0</v>
      </c>
    </row>
    <row r="174" spans="1:6" ht="31.5" x14ac:dyDescent="0.25">
      <c r="A174" s="23">
        <v>145</v>
      </c>
      <c r="B174" s="34" t="s">
        <v>262</v>
      </c>
      <c r="C174" s="38" t="s">
        <v>263</v>
      </c>
      <c r="D174" s="59"/>
      <c r="E174" s="59"/>
      <c r="F174" s="43">
        <f t="shared" si="7"/>
        <v>0</v>
      </c>
    </row>
    <row r="175" spans="1:6" ht="47.25" x14ac:dyDescent="0.25">
      <c r="A175" s="23">
        <v>146</v>
      </c>
      <c r="B175" s="34" t="s">
        <v>264</v>
      </c>
      <c r="C175" s="38" t="s">
        <v>283</v>
      </c>
      <c r="D175" s="58">
        <f>D176+D177+D178</f>
        <v>0</v>
      </c>
      <c r="E175" s="58">
        <f>E176+E177+E178</f>
        <v>0</v>
      </c>
      <c r="F175" s="43">
        <f t="shared" ref="F175:F180" si="8">IF(D175&gt;0,E175/D175*100,)</f>
        <v>0</v>
      </c>
    </row>
    <row r="176" spans="1:6" ht="31.5" x14ac:dyDescent="0.25">
      <c r="A176" s="23">
        <v>147</v>
      </c>
      <c r="B176" s="36" t="s">
        <v>265</v>
      </c>
      <c r="C176" s="37" t="s">
        <v>236</v>
      </c>
      <c r="D176" s="54"/>
      <c r="E176" s="54"/>
      <c r="F176" s="43">
        <f t="shared" si="8"/>
        <v>0</v>
      </c>
    </row>
    <row r="177" spans="1:6" ht="15.75" x14ac:dyDescent="0.25">
      <c r="A177" s="23">
        <v>148</v>
      </c>
      <c r="B177" s="36" t="s">
        <v>267</v>
      </c>
      <c r="C177" s="37" t="s">
        <v>266</v>
      </c>
      <c r="D177" s="54"/>
      <c r="E177" s="54"/>
      <c r="F177" s="43">
        <f t="shared" si="8"/>
        <v>0</v>
      </c>
    </row>
    <row r="178" spans="1:6" ht="66" customHeight="1" x14ac:dyDescent="0.25">
      <c r="A178" s="23">
        <v>149</v>
      </c>
      <c r="B178" s="36" t="s">
        <v>268</v>
      </c>
      <c r="C178" s="45" t="s">
        <v>284</v>
      </c>
      <c r="D178" s="54"/>
      <c r="E178" s="54"/>
      <c r="F178" s="43">
        <f t="shared" si="8"/>
        <v>0</v>
      </c>
    </row>
    <row r="179" spans="1:6" ht="31.5" x14ac:dyDescent="0.25">
      <c r="A179" s="23">
        <v>150</v>
      </c>
      <c r="B179" s="34" t="s">
        <v>238</v>
      </c>
      <c r="C179" s="38" t="s">
        <v>239</v>
      </c>
      <c r="D179" s="58">
        <f>D97-D180</f>
        <v>-21.025999999998021</v>
      </c>
      <c r="E179" s="58">
        <f>E97-E180</f>
        <v>939.68810999999914</v>
      </c>
      <c r="F179" s="43">
        <f t="shared" si="8"/>
        <v>0</v>
      </c>
    </row>
    <row r="180" spans="1:6" ht="15.75" x14ac:dyDescent="0.25">
      <c r="A180" s="23">
        <v>151</v>
      </c>
      <c r="B180" s="34" t="s">
        <v>240</v>
      </c>
      <c r="C180" s="38" t="s">
        <v>241</v>
      </c>
      <c r="D180" s="58">
        <f>D99+D110+D113+D119+D130+D135+D136+D145+D149+D158+D175+D174+D170+D164</f>
        <v>11385.334999999999</v>
      </c>
      <c r="E180" s="58">
        <f>E99+E110+E113+E119+E130+E135+E136+E145+E149+E158+E175+E174+E170+E164</f>
        <v>10311.867110000001</v>
      </c>
      <c r="F180" s="43">
        <f t="shared" si="8"/>
        <v>90.571486126670862</v>
      </c>
    </row>
    <row r="184" spans="1:6" x14ac:dyDescent="0.2">
      <c r="A184" s="65"/>
      <c r="B184" s="66"/>
      <c r="C184" s="67"/>
    </row>
    <row r="185" spans="1:6" x14ac:dyDescent="0.2">
      <c r="A185" s="86" t="s">
        <v>290</v>
      </c>
      <c r="B185" s="86"/>
      <c r="C185" s="86"/>
    </row>
    <row r="186" spans="1:6" x14ac:dyDescent="0.2">
      <c r="A186" s="68" t="s">
        <v>309</v>
      </c>
      <c r="B186" s="68"/>
      <c r="C186" s="68"/>
      <c r="D186" s="74" t="s">
        <v>319</v>
      </c>
    </row>
  </sheetData>
  <mergeCells count="22">
    <mergeCell ref="A185:C185"/>
    <mergeCell ref="A98:F98"/>
    <mergeCell ref="B60:C60"/>
    <mergeCell ref="B78:C78"/>
    <mergeCell ref="B47:C47"/>
    <mergeCell ref="B53:C53"/>
    <mergeCell ref="B63:C63"/>
    <mergeCell ref="B83:C83"/>
    <mergeCell ref="B75:C75"/>
    <mergeCell ref="B58:C58"/>
    <mergeCell ref="B67:C67"/>
    <mergeCell ref="C5:F5"/>
    <mergeCell ref="C6:F6"/>
    <mergeCell ref="C8:F8"/>
    <mergeCell ref="A10:F10"/>
    <mergeCell ref="B14:C14"/>
    <mergeCell ref="E1:F1"/>
    <mergeCell ref="E2:F2"/>
    <mergeCell ref="E3:F3"/>
    <mergeCell ref="E4:F4"/>
    <mergeCell ref="B34:C34"/>
    <mergeCell ref="B71:C71"/>
  </mergeCells>
  <phoneticPr fontId="19" type="noConversion"/>
  <pageMargins left="0.39370078740157483" right="0.2" top="0.23622047244094491" bottom="0.27559055118110237" header="0.51181102362204722" footer="0.51181102362204722"/>
  <pageSetup paperSize="9" scale="66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budjet4</dc:creator>
  <cp:lastModifiedBy>Надежда</cp:lastModifiedBy>
  <cp:lastPrinted>2018-03-12T04:06:39Z</cp:lastPrinted>
  <dcterms:created xsi:type="dcterms:W3CDTF">2009-03-17T06:05:17Z</dcterms:created>
  <dcterms:modified xsi:type="dcterms:W3CDTF">2019-03-28T06:56:27Z</dcterms:modified>
</cp:coreProperties>
</file>